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tmal\OneDrive\Desktop\BOOTCAMP FILES\WORKBOOK\"/>
    </mc:Choice>
  </mc:AlternateContent>
  <xr:revisionPtr revIDLastSave="0" documentId="13_ncr:1_{668DBAB4-00D2-41BD-9FEC-AADD18037753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retail_sales_dataset" sheetId="1" r:id="rId1"/>
    <sheet name="Transactions" sheetId="2" r:id="rId2"/>
    <sheet name="Task 2" sheetId="3" r:id="rId3"/>
    <sheet name="Table 1 (2)" sheetId="7" r:id="rId4"/>
    <sheet name="Table 1" sheetId="6" r:id="rId5"/>
  </sheets>
  <definedNames>
    <definedName name="_xlcn.WorksheetConnection_retail_sales_dataset.xlsxTable11" hidden="1">retail_sales_dataset!$A$1:$I$1001</definedName>
    <definedName name="ExternalData_1" localSheetId="4" hidden="1">'Table 1'!$A$1:$D$21</definedName>
    <definedName name="ExternalData_2" localSheetId="3" hidden="1">'Table 1 (2)'!$A$1:$I$11</definedName>
  </definedNames>
  <calcPr calcId="191028"/>
  <pivotCaches>
    <pivotCache cacheId="20" r:id="rId6"/>
    <pivotCache cacheId="3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C15" i="2"/>
  <c r="D15" i="2"/>
  <c r="A15" i="2"/>
  <c r="B13" i="2"/>
  <c r="C13" i="2"/>
  <c r="D13" i="2"/>
  <c r="A13" i="2"/>
  <c r="Q31" i="1"/>
  <c r="D3" i="2"/>
  <c r="D4" i="2"/>
  <c r="D5" i="2"/>
  <c r="D6" i="2"/>
  <c r="D7" i="2"/>
  <c r="D8" i="2"/>
  <c r="D9" i="2"/>
  <c r="D10" i="2"/>
  <c r="D2" i="2"/>
  <c r="B3" i="2"/>
  <c r="B4" i="2"/>
  <c r="B5" i="2"/>
  <c r="B6" i="2"/>
  <c r="B7" i="2"/>
  <c r="B8" i="2"/>
  <c r="B9" i="2"/>
  <c r="B10" i="2"/>
  <c r="B2" i="2"/>
  <c r="C4" i="2"/>
  <c r="C3" i="2"/>
  <c r="C5" i="2"/>
  <c r="C6" i="2"/>
  <c r="C7" i="2"/>
  <c r="C8" i="2"/>
  <c r="C9" i="2"/>
  <c r="C10" i="2"/>
  <c r="C2" i="2"/>
  <c r="E15" i="1" a="1"/>
  <c r="E15" i="1" s="1"/>
  <c r="E26" i="1" a="1"/>
  <c r="E26" i="1" s="1"/>
  <c r="E81" i="1" a="1"/>
  <c r="E81" i="1" s="1"/>
  <c r="E123" i="1" a="1"/>
  <c r="E123" i="1"/>
  <c r="E162" i="1" a="1"/>
  <c r="E162" i="1" s="1"/>
  <c r="E164" i="1" a="1"/>
  <c r="E164" i="1"/>
  <c r="E174" i="1" a="1"/>
  <c r="E174" i="1"/>
  <c r="E188" i="1" a="1"/>
  <c r="E188" i="1" s="1"/>
  <c r="E192" i="1" a="1"/>
  <c r="E192" i="1"/>
  <c r="E219" i="1" a="1"/>
  <c r="E219" i="1"/>
  <c r="E221" i="1" a="1"/>
  <c r="E221" i="1" s="1"/>
  <c r="E224" i="1" a="1"/>
  <c r="E224" i="1" s="1"/>
  <c r="E283" i="1" a="1"/>
  <c r="E283" i="1" s="1"/>
  <c r="E364" i="1" a="1"/>
  <c r="E364" i="1"/>
  <c r="E377" i="1" a="1"/>
  <c r="E377" i="1" s="1"/>
  <c r="E400" i="1" a="1"/>
  <c r="E400" i="1" s="1"/>
  <c r="E409" i="1" a="1"/>
  <c r="E409" i="1" s="1"/>
  <c r="E430" i="1" a="1"/>
  <c r="E430" i="1" s="1"/>
  <c r="E441" i="1" a="1"/>
  <c r="E441" i="1"/>
  <c r="E474" i="1" a="1"/>
  <c r="E474" i="1"/>
  <c r="E533" i="1" a="1"/>
  <c r="E533" i="1" s="1"/>
  <c r="E562" i="1" a="1"/>
  <c r="E562" i="1" s="1"/>
  <c r="E567" i="1" a="1"/>
  <c r="E567" i="1" s="1"/>
  <c r="E597" i="1" a="1"/>
  <c r="E597" i="1"/>
  <c r="E693" i="1" a="1"/>
  <c r="E693" i="1" s="1"/>
  <c r="E699" i="1" a="1"/>
  <c r="E699" i="1" s="1"/>
  <c r="E736" i="1" a="1"/>
  <c r="E736" i="1"/>
  <c r="E759" i="1" a="1"/>
  <c r="E759" i="1" s="1"/>
  <c r="E831" i="1" a="1"/>
  <c r="E831" i="1"/>
  <c r="E883" i="1" a="1"/>
  <c r="E883" i="1" s="1"/>
  <c r="E898" i="1" a="1"/>
  <c r="E898" i="1" s="1"/>
  <c r="E10" i="1" a="1"/>
  <c r="E10" i="1" s="1"/>
  <c r="E58" i="1" a="1"/>
  <c r="E58" i="1" s="1"/>
  <c r="E154" i="1" a="1"/>
  <c r="E154" i="1" s="1"/>
  <c r="E190" i="1" a="1"/>
  <c r="E190" i="1"/>
  <c r="E432" i="1" a="1"/>
  <c r="E432" i="1"/>
  <c r="E463" i="1" a="1"/>
  <c r="E463" i="1"/>
  <c r="E467" i="1" a="1"/>
  <c r="E467" i="1" s="1"/>
  <c r="E548" i="1" a="1"/>
  <c r="E548" i="1" s="1"/>
  <c r="E575" i="1" a="1"/>
  <c r="E575" i="1" s="1"/>
  <c r="E621" i="1" a="1"/>
  <c r="E621" i="1" s="1"/>
  <c r="E636" i="1" a="1"/>
  <c r="E636" i="1" s="1"/>
  <c r="E677" i="1" a="1"/>
  <c r="E677" i="1" s="1"/>
  <c r="E825" i="1" a="1"/>
  <c r="E825" i="1"/>
  <c r="E849" i="1" a="1"/>
  <c r="E849" i="1"/>
  <c r="E861" i="1" a="1"/>
  <c r="E861" i="1" s="1"/>
  <c r="E873" i="1" a="1"/>
  <c r="E873" i="1"/>
  <c r="E989" i="1" a="1"/>
  <c r="E989" i="1" s="1"/>
  <c r="E20" i="1" a="1"/>
  <c r="E20" i="1"/>
  <c r="E60" i="1" a="1"/>
  <c r="E60" i="1" s="1"/>
  <c r="E158" i="1" a="1"/>
  <c r="E158" i="1" s="1"/>
  <c r="E183" i="1" a="1"/>
  <c r="E183" i="1" s="1"/>
  <c r="E193" i="1" a="1"/>
  <c r="E193" i="1" s="1"/>
  <c r="E217" i="1" a="1"/>
  <c r="E217" i="1" s="1"/>
  <c r="E235" i="1" a="1"/>
  <c r="E235" i="1" s="1"/>
  <c r="E272" i="1" a="1"/>
  <c r="E272" i="1" s="1"/>
  <c r="E346" i="1" a="1"/>
  <c r="E346" i="1" s="1"/>
  <c r="E402" i="1" a="1"/>
  <c r="E402" i="1"/>
  <c r="E412" i="1" a="1"/>
  <c r="E412" i="1" s="1"/>
  <c r="E524" i="1" a="1"/>
  <c r="E524" i="1"/>
  <c r="E630" i="1" a="1"/>
  <c r="E630" i="1" s="1"/>
  <c r="E640" i="1" a="1"/>
  <c r="E640" i="1" s="1"/>
  <c r="E669" i="1" a="1"/>
  <c r="E669" i="1" s="1"/>
  <c r="E672" i="1" a="1"/>
  <c r="E672" i="1"/>
  <c r="E705" i="1" a="1"/>
  <c r="E705" i="1" s="1"/>
  <c r="E757" i="1" a="1"/>
  <c r="E757" i="1"/>
  <c r="E791" i="1" a="1"/>
  <c r="E791" i="1"/>
  <c r="E810" i="1" a="1"/>
  <c r="E810" i="1"/>
  <c r="E841" i="1" a="1"/>
  <c r="E841" i="1"/>
  <c r="E872" i="1" a="1"/>
  <c r="E872" i="1"/>
  <c r="E938" i="1" a="1"/>
  <c r="E938" i="1" s="1"/>
  <c r="E947" i="1" a="1"/>
  <c r="E947" i="1" s="1"/>
  <c r="E959" i="1" a="1"/>
  <c r="E959" i="1" s="1"/>
  <c r="E968" i="1" a="1"/>
  <c r="E968" i="1"/>
  <c r="E997" i="1" a="1"/>
  <c r="E997" i="1" s="1"/>
  <c r="E76" i="1" a="1"/>
  <c r="E76" i="1"/>
  <c r="E207" i="1" a="1"/>
  <c r="E207" i="1" s="1"/>
  <c r="E227" i="1" a="1"/>
  <c r="E227" i="1"/>
  <c r="E273" i="1" a="1"/>
  <c r="E273" i="1" s="1"/>
  <c r="E300" i="1" a="1"/>
  <c r="E300" i="1" s="1"/>
  <c r="E319" i="1" a="1"/>
  <c r="E319" i="1" s="1"/>
  <c r="E445" i="1" a="1"/>
  <c r="E445" i="1" s="1"/>
  <c r="E493" i="1" a="1"/>
  <c r="E493" i="1" s="1"/>
  <c r="E613" i="1" a="1"/>
  <c r="E613" i="1" s="1"/>
  <c r="E616" i="1" a="1"/>
  <c r="E616" i="1"/>
  <c r="E725" i="1" a="1"/>
  <c r="E725" i="1"/>
  <c r="E726" i="1" a="1"/>
  <c r="E726" i="1"/>
  <c r="E733" i="1" a="1"/>
  <c r="E733" i="1"/>
  <c r="E790" i="1" a="1"/>
  <c r="E790" i="1" s="1"/>
  <c r="E799" i="1" a="1"/>
  <c r="E799" i="1"/>
  <c r="E812" i="1" a="1"/>
  <c r="E812" i="1" s="1"/>
  <c r="E828" i="1" a="1"/>
  <c r="E828" i="1" s="1"/>
  <c r="E830" i="1" a="1"/>
  <c r="E830" i="1" s="1"/>
  <c r="E120" i="1" a="1"/>
  <c r="E120" i="1"/>
  <c r="E121" i="1" a="1"/>
  <c r="E121" i="1"/>
  <c r="E166" i="1" a="1"/>
  <c r="E166" i="1"/>
  <c r="E191" i="1" a="1"/>
  <c r="E191" i="1" s="1"/>
  <c r="E292" i="1" a="1"/>
  <c r="E292" i="1" s="1"/>
  <c r="E419" i="1" a="1"/>
  <c r="E419" i="1"/>
  <c r="E433" i="1" a="1"/>
  <c r="E433" i="1" s="1"/>
  <c r="E443" i="1" a="1"/>
  <c r="E443" i="1" s="1"/>
  <c r="E492" i="1" a="1"/>
  <c r="E492" i="1" s="1"/>
  <c r="E501" i="1" a="1"/>
  <c r="E501" i="1" s="1"/>
  <c r="E576" i="1" a="1"/>
  <c r="E576" i="1"/>
  <c r="E635" i="1" a="1"/>
  <c r="E635" i="1" s="1"/>
  <c r="E679" i="1" a="1"/>
  <c r="E679" i="1" s="1"/>
  <c r="E703" i="1" a="1"/>
  <c r="E703" i="1" s="1"/>
  <c r="E706" i="1" a="1"/>
  <c r="E706" i="1"/>
  <c r="E717" i="1" a="1"/>
  <c r="E717" i="1"/>
  <c r="E795" i="1" a="1"/>
  <c r="E795" i="1" s="1"/>
  <c r="E858" i="1" a="1"/>
  <c r="E858" i="1" s="1"/>
  <c r="E875" i="1" a="1"/>
  <c r="E875" i="1" s="1"/>
  <c r="E958" i="1" a="1"/>
  <c r="E958" i="1" s="1"/>
  <c r="E967" i="1" a="1"/>
  <c r="E967" i="1"/>
  <c r="E974" i="1" a="1"/>
  <c r="E974" i="1" s="1"/>
  <c r="E104" i="1" a="1"/>
  <c r="E104" i="1"/>
  <c r="E145" i="1" a="1"/>
  <c r="E145" i="1" s="1"/>
  <c r="E229" i="1" a="1"/>
  <c r="E229" i="1" s="1"/>
  <c r="E347" i="1" a="1"/>
  <c r="E347" i="1" s="1"/>
  <c r="E375" i="1" a="1"/>
  <c r="E375" i="1"/>
  <c r="E451" i="1" a="1"/>
  <c r="E451" i="1" s="1"/>
  <c r="E601" i="1" a="1"/>
  <c r="E601" i="1" s="1"/>
  <c r="E648" i="1" a="1"/>
  <c r="E648" i="1" s="1"/>
  <c r="E659" i="1" a="1"/>
  <c r="E659" i="1"/>
  <c r="E719" i="1" a="1"/>
  <c r="E719" i="1"/>
  <c r="E783" i="1" a="1"/>
  <c r="E783" i="1"/>
  <c r="E811" i="1" a="1"/>
  <c r="E811" i="1" s="1"/>
  <c r="E815" i="1" a="1"/>
  <c r="E815" i="1"/>
  <c r="E888" i="1" a="1"/>
  <c r="E888" i="1"/>
  <c r="E915" i="1" a="1"/>
  <c r="E915" i="1" s="1"/>
  <c r="E961" i="1" a="1"/>
  <c r="E961" i="1" s="1"/>
  <c r="E971" i="1" a="1"/>
  <c r="E971" i="1" s="1"/>
  <c r="E36" i="1" a="1"/>
  <c r="E36" i="1" s="1"/>
  <c r="E151" i="1" a="1"/>
  <c r="E151" i="1" s="1"/>
  <c r="E216" i="1" a="1"/>
  <c r="E216" i="1"/>
  <c r="E230" i="1" a="1"/>
  <c r="E230" i="1" s="1"/>
  <c r="E333" i="1" a="1"/>
  <c r="E333" i="1"/>
  <c r="E458" i="1" a="1"/>
  <c r="E458" i="1"/>
  <c r="E479" i="1" a="1"/>
  <c r="E479" i="1"/>
  <c r="E509" i="1" a="1"/>
  <c r="E509" i="1" s="1"/>
  <c r="E650" i="1" a="1"/>
  <c r="E650" i="1" s="1"/>
  <c r="E756" i="1" a="1"/>
  <c r="E756" i="1" s="1"/>
  <c r="E878" i="1" a="1"/>
  <c r="E878" i="1" s="1"/>
  <c r="E906" i="1" a="1"/>
  <c r="E906" i="1" s="1"/>
  <c r="E956" i="1" a="1"/>
  <c r="E956" i="1" s="1"/>
  <c r="E991" i="1" a="1"/>
  <c r="E991" i="1"/>
  <c r="E64" i="1" a="1"/>
  <c r="E64" i="1"/>
  <c r="E131" i="1" a="1"/>
  <c r="E131" i="1"/>
  <c r="E226" i="1" a="1"/>
  <c r="E226" i="1"/>
  <c r="E252" i="1" a="1"/>
  <c r="E252" i="1"/>
  <c r="E303" i="1" a="1"/>
  <c r="E303" i="1" s="1"/>
  <c r="E328" i="1" a="1"/>
  <c r="E328" i="1" s="1"/>
  <c r="E350" i="1" a="1"/>
  <c r="E350" i="1" s="1"/>
  <c r="E353" i="1" a="1"/>
  <c r="E353" i="1"/>
  <c r="E367" i="1" a="1"/>
  <c r="E367" i="1"/>
  <c r="E368" i="1" a="1"/>
  <c r="E368" i="1"/>
  <c r="E425" i="1" a="1"/>
  <c r="E425" i="1" s="1"/>
  <c r="E437" i="1" a="1"/>
  <c r="E437" i="1"/>
  <c r="E442" i="1" a="1"/>
  <c r="E442" i="1" s="1"/>
  <c r="E457" i="1" a="1"/>
  <c r="E457" i="1" s="1"/>
  <c r="E471" i="1" a="1"/>
  <c r="E471" i="1" s="1"/>
  <c r="E513" i="1" a="1"/>
  <c r="E513" i="1" s="1"/>
  <c r="E528" i="1" a="1"/>
  <c r="E528" i="1" s="1"/>
  <c r="E628" i="1" a="1"/>
  <c r="E628" i="1"/>
  <c r="E666" i="1" a="1"/>
  <c r="E666" i="1" s="1"/>
  <c r="E686" i="1" a="1"/>
  <c r="E686" i="1" s="1"/>
  <c r="E690" i="1" a="1"/>
  <c r="E690" i="1"/>
  <c r="E713" i="1" a="1"/>
  <c r="E713" i="1"/>
  <c r="E718" i="1" a="1"/>
  <c r="E718" i="1"/>
  <c r="E796" i="1" a="1"/>
  <c r="E796" i="1"/>
  <c r="E918" i="1" a="1"/>
  <c r="E918" i="1" s="1"/>
  <c r="E937" i="1" a="1"/>
  <c r="E937" i="1" s="1"/>
  <c r="E942" i="1" a="1"/>
  <c r="E942" i="1" s="1"/>
  <c r="E944" i="1" a="1"/>
  <c r="E944" i="1"/>
  <c r="E953" i="1" a="1"/>
  <c r="E953" i="1"/>
  <c r="E993" i="1" a="1"/>
  <c r="E993" i="1"/>
  <c r="E70" i="1" a="1"/>
  <c r="E70" i="1" s="1"/>
  <c r="E89" i="1" a="1"/>
  <c r="E89" i="1"/>
  <c r="E202" i="1" a="1"/>
  <c r="E202" i="1" s="1"/>
  <c r="E204" i="1" a="1"/>
  <c r="E204" i="1" s="1"/>
  <c r="E352" i="1" a="1"/>
  <c r="E352" i="1" s="1"/>
  <c r="E369" i="1" a="1"/>
  <c r="E369" i="1" s="1"/>
  <c r="E381" i="1" a="1"/>
  <c r="E381" i="1" s="1"/>
  <c r="E542" i="1" a="1"/>
  <c r="E542" i="1"/>
  <c r="E632" i="1" a="1"/>
  <c r="E632" i="1"/>
  <c r="E689" i="1" a="1"/>
  <c r="E689" i="1"/>
  <c r="E721" i="1" a="1"/>
  <c r="E721" i="1"/>
  <c r="E780" i="1" a="1"/>
  <c r="E780" i="1"/>
  <c r="E784" i="1" a="1"/>
  <c r="E784" i="1" s="1"/>
  <c r="E800" i="1" a="1"/>
  <c r="E800" i="1" s="1"/>
  <c r="E824" i="1" a="1"/>
  <c r="E824" i="1" s="1"/>
  <c r="E835" i="1" a="1"/>
  <c r="E835" i="1" s="1"/>
  <c r="E860" i="1" a="1"/>
  <c r="E860" i="1" s="1"/>
  <c r="E976" i="1" a="1"/>
  <c r="E976" i="1" s="1"/>
  <c r="E985" i="1" a="1"/>
  <c r="E985" i="1" s="1"/>
  <c r="E46" i="1" a="1"/>
  <c r="E46" i="1"/>
  <c r="E90" i="1" a="1"/>
  <c r="E90" i="1"/>
  <c r="E92" i="1" a="1"/>
  <c r="E92" i="1" s="1"/>
  <c r="E99" i="1" a="1"/>
  <c r="E99" i="1"/>
  <c r="E195" i="1" a="1"/>
  <c r="E195" i="1"/>
  <c r="E266" i="1" a="1"/>
  <c r="E266" i="1" s="1"/>
  <c r="E287" i="1" a="1"/>
  <c r="E287" i="1" s="1"/>
  <c r="E314" i="1" a="1"/>
  <c r="E314" i="1" s="1"/>
  <c r="E356" i="1" a="1"/>
  <c r="E356" i="1"/>
  <c r="E385" i="1" a="1"/>
  <c r="E385" i="1" s="1"/>
  <c r="E397" i="1" a="1"/>
  <c r="E397" i="1" s="1"/>
  <c r="E426" i="1" a="1"/>
  <c r="E426" i="1" s="1"/>
  <c r="E484" i="1" a="1"/>
  <c r="E484" i="1"/>
  <c r="E537" i="1" a="1"/>
  <c r="E537" i="1"/>
  <c r="E609" i="1" a="1"/>
  <c r="E609" i="1"/>
  <c r="E651" i="1" a="1"/>
  <c r="E651" i="1" s="1"/>
  <c r="E656" i="1" a="1"/>
  <c r="E656" i="1" s="1"/>
  <c r="E728" i="1" a="1"/>
  <c r="E728" i="1" s="1"/>
  <c r="E896" i="1" a="1"/>
  <c r="E896" i="1"/>
  <c r="E925" i="1" a="1"/>
  <c r="E925" i="1" s="1"/>
  <c r="E964" i="1" a="1"/>
  <c r="E964" i="1" s="1"/>
  <c r="E49" i="1" a="1"/>
  <c r="E49" i="1" s="1"/>
  <c r="E50" i="1" a="1"/>
  <c r="E50" i="1" s="1"/>
  <c r="E84" i="1" a="1"/>
  <c r="E84" i="1"/>
  <c r="E199" i="1" a="1"/>
  <c r="E199" i="1"/>
  <c r="E231" i="1" a="1"/>
  <c r="E231" i="1" s="1"/>
  <c r="E237" i="1" a="1"/>
  <c r="E237" i="1" s="1"/>
  <c r="E253" i="1" a="1"/>
  <c r="E253" i="1" s="1"/>
  <c r="E288" i="1" a="1"/>
  <c r="E288" i="1"/>
  <c r="E307" i="1" a="1"/>
  <c r="E307" i="1" s="1"/>
  <c r="E334" i="1" a="1"/>
  <c r="E334" i="1"/>
  <c r="E339" i="1" a="1"/>
  <c r="E339" i="1"/>
  <c r="E387" i="1" a="1"/>
  <c r="E387" i="1" s="1"/>
  <c r="E449" i="1" a="1"/>
  <c r="E449" i="1"/>
  <c r="E464" i="1" a="1"/>
  <c r="E464" i="1"/>
  <c r="E563" i="1" a="1"/>
  <c r="E563" i="1" s="1"/>
  <c r="E579" i="1" a="1"/>
  <c r="E579" i="1" s="1"/>
  <c r="E608" i="1" a="1"/>
  <c r="E608" i="1" s="1"/>
  <c r="E643" i="1" a="1"/>
  <c r="E643" i="1"/>
  <c r="E654" i="1" a="1"/>
  <c r="E654" i="1"/>
  <c r="E724" i="1" a="1"/>
  <c r="E724" i="1"/>
  <c r="E732" i="1" a="1"/>
  <c r="E732" i="1"/>
  <c r="E746" i="1" a="1"/>
  <c r="E746" i="1"/>
  <c r="E794" i="1" a="1"/>
  <c r="E794" i="1" s="1"/>
  <c r="E846" i="1" a="1"/>
  <c r="E846" i="1" s="1"/>
  <c r="E856" i="1" a="1"/>
  <c r="E856" i="1" s="1"/>
  <c r="E857" i="1" a="1"/>
  <c r="E857" i="1" s="1"/>
  <c r="E903" i="1" a="1"/>
  <c r="E903" i="1" s="1"/>
  <c r="E931" i="1" a="1"/>
  <c r="E931" i="1" s="1"/>
  <c r="E169" i="1" a="1"/>
  <c r="E169" i="1" s="1"/>
  <c r="E220" i="1" a="1"/>
  <c r="E220" i="1"/>
  <c r="E254" i="1" a="1"/>
  <c r="E254" i="1"/>
  <c r="E290" i="1" a="1"/>
  <c r="E290" i="1" s="1"/>
  <c r="E383" i="1" a="1"/>
  <c r="E383" i="1"/>
  <c r="E401" i="1" a="1"/>
  <c r="E401" i="1"/>
  <c r="E416" i="1" a="1"/>
  <c r="E416" i="1" s="1"/>
  <c r="E417" i="1" a="1"/>
  <c r="E417" i="1" s="1"/>
  <c r="E446" i="1" a="1"/>
  <c r="E446" i="1" s="1"/>
  <c r="E468" i="1" a="1"/>
  <c r="E468" i="1" s="1"/>
  <c r="E592" i="1" a="1"/>
  <c r="E592" i="1"/>
  <c r="E649" i="1" a="1"/>
  <c r="E649" i="1"/>
  <c r="E681" i="1" a="1"/>
  <c r="E681" i="1"/>
  <c r="E688" i="1" a="1"/>
  <c r="E688" i="1"/>
  <c r="E698" i="1" a="1"/>
  <c r="E698" i="1"/>
  <c r="E962" i="1" a="1"/>
  <c r="E962" i="1" s="1"/>
  <c r="E979" i="1" a="1"/>
  <c r="E979" i="1" s="1"/>
  <c r="E11" i="1" a="1"/>
  <c r="E11" i="1"/>
  <c r="E37" i="1" a="1"/>
  <c r="E37" i="1" s="1"/>
  <c r="E172" i="1" a="1"/>
  <c r="E172" i="1"/>
  <c r="E196" i="1" a="1"/>
  <c r="E196" i="1" s="1"/>
  <c r="E315" i="1" a="1"/>
  <c r="E315" i="1"/>
  <c r="E325" i="1" a="1"/>
  <c r="E325" i="1" s="1"/>
  <c r="E326" i="1" a="1"/>
  <c r="E326" i="1" s="1"/>
  <c r="E337" i="1" a="1"/>
  <c r="E337" i="1" s="1"/>
  <c r="E480" i="1" a="1"/>
  <c r="E480" i="1"/>
  <c r="E570" i="1" a="1"/>
  <c r="E570" i="1" s="1"/>
  <c r="E614" i="1" a="1"/>
  <c r="E614" i="1" s="1"/>
  <c r="E691" i="1" a="1"/>
  <c r="E691" i="1" s="1"/>
  <c r="E702" i="1" a="1"/>
  <c r="E702" i="1" s="1"/>
  <c r="E722" i="1" a="1"/>
  <c r="E722" i="1"/>
  <c r="E781" i="1" a="1"/>
  <c r="E781" i="1" s="1"/>
  <c r="E789" i="1" a="1"/>
  <c r="E789" i="1" s="1"/>
  <c r="E814" i="1" a="1"/>
  <c r="E814" i="1"/>
  <c r="E823" i="1" a="1"/>
  <c r="E823" i="1" s="1"/>
  <c r="E886" i="1" a="1"/>
  <c r="E886" i="1" s="1"/>
  <c r="E889" i="1" a="1"/>
  <c r="E889" i="1" s="1"/>
  <c r="E895" i="1" a="1"/>
  <c r="E895" i="1" s="1"/>
  <c r="E998" i="1" a="1"/>
  <c r="E998" i="1" s="1"/>
  <c r="E35" i="1" a="1"/>
  <c r="E35" i="1"/>
  <c r="E66" i="1" a="1"/>
  <c r="E66" i="1" s="1"/>
  <c r="E72" i="1" a="1"/>
  <c r="E72" i="1"/>
  <c r="E91" i="1" a="1"/>
  <c r="E91" i="1" s="1"/>
  <c r="E93" i="1" a="1"/>
  <c r="E93" i="1"/>
  <c r="E98" i="1" a="1"/>
  <c r="E98" i="1"/>
  <c r="E116" i="1" a="1"/>
  <c r="E116" i="1" s="1"/>
  <c r="E155" i="1" a="1"/>
  <c r="E155" i="1" s="1"/>
  <c r="E223" i="1" a="1"/>
  <c r="E223" i="1" s="1"/>
  <c r="E234" i="1" a="1"/>
  <c r="E234" i="1" s="1"/>
  <c r="E323" i="1" a="1"/>
  <c r="E323" i="1"/>
  <c r="E489" i="1" a="1"/>
  <c r="E489" i="1"/>
  <c r="E549" i="1" a="1"/>
  <c r="E549" i="1" s="1"/>
  <c r="E569" i="1" a="1"/>
  <c r="E569" i="1"/>
  <c r="E612" i="1" a="1"/>
  <c r="E612" i="1" s="1"/>
  <c r="E641" i="1" a="1"/>
  <c r="E641" i="1"/>
  <c r="E652" i="1" a="1"/>
  <c r="E652" i="1"/>
  <c r="E667" i="1" a="1"/>
  <c r="E667" i="1" s="1"/>
  <c r="E692" i="1" a="1"/>
  <c r="E692" i="1" s="1"/>
  <c r="E707" i="1" a="1"/>
  <c r="E707" i="1" s="1"/>
  <c r="E729" i="1" a="1"/>
  <c r="E729" i="1"/>
  <c r="E792" i="1" a="1"/>
  <c r="E792" i="1"/>
  <c r="E816" i="1" a="1"/>
  <c r="E816" i="1"/>
  <c r="E865" i="1" a="1"/>
  <c r="E865" i="1" s="1"/>
  <c r="E876" i="1" a="1"/>
  <c r="E876" i="1"/>
  <c r="E904" i="1" a="1"/>
  <c r="E904" i="1" s="1"/>
  <c r="E913" i="1" a="1"/>
  <c r="E913" i="1" s="1"/>
  <c r="E922" i="1" a="1"/>
  <c r="E922" i="1" s="1"/>
  <c r="E943" i="1" a="1"/>
  <c r="E943" i="1"/>
  <c r="E995" i="1" a="1"/>
  <c r="E995" i="1" s="1"/>
  <c r="E4" i="1" a="1"/>
  <c r="E4" i="1"/>
  <c r="E22" i="1" a="1"/>
  <c r="E22" i="1" s="1"/>
  <c r="E34" i="1" a="1"/>
  <c r="E34" i="1"/>
  <c r="E100" i="1" a="1"/>
  <c r="E100" i="1"/>
  <c r="E238" i="1" a="1"/>
  <c r="E238" i="1" s="1"/>
  <c r="E280" i="1" a="1"/>
  <c r="E280" i="1" s="1"/>
  <c r="E294" i="1" a="1"/>
  <c r="E294" i="1" s="1"/>
  <c r="E357" i="1" a="1"/>
  <c r="E357" i="1" s="1"/>
  <c r="E360" i="1" a="1"/>
  <c r="E360" i="1"/>
  <c r="E363" i="1" a="1"/>
  <c r="E363" i="1" s="1"/>
  <c r="E379" i="1" a="1"/>
  <c r="E379" i="1"/>
  <c r="E386" i="1" a="1"/>
  <c r="E386" i="1"/>
  <c r="E389" i="1" a="1"/>
  <c r="E389" i="1"/>
  <c r="E396" i="1" a="1"/>
  <c r="E396" i="1" s="1"/>
  <c r="E440" i="1" a="1"/>
  <c r="E440" i="1"/>
  <c r="E499" i="1" a="1"/>
  <c r="E499" i="1" s="1"/>
  <c r="E550" i="1" a="1"/>
  <c r="E550" i="1" s="1"/>
  <c r="E565" i="1" a="1"/>
  <c r="E565" i="1" s="1"/>
  <c r="E587" i="1" a="1"/>
  <c r="E587" i="1"/>
  <c r="E697" i="1" a="1"/>
  <c r="E697" i="1" s="1"/>
  <c r="E808" i="1" a="1"/>
  <c r="E808" i="1"/>
  <c r="E948" i="1" a="1"/>
  <c r="E948" i="1"/>
  <c r="E955" i="1" a="1"/>
  <c r="E955" i="1"/>
  <c r="E25" i="1" a="1"/>
  <c r="E25" i="1"/>
  <c r="E65" i="1" a="1"/>
  <c r="E65" i="1" s="1"/>
  <c r="E135" i="1" a="1"/>
  <c r="E135" i="1"/>
  <c r="E139" i="1" a="1"/>
  <c r="E139" i="1" s="1"/>
  <c r="E355" i="1" a="1"/>
  <c r="E355" i="1" s="1"/>
  <c r="E516" i="1" a="1"/>
  <c r="E516" i="1" s="1"/>
  <c r="E521" i="1" a="1"/>
  <c r="E521" i="1" s="1"/>
  <c r="E544" i="1" a="1"/>
  <c r="E544" i="1"/>
  <c r="E553" i="1" a="1"/>
  <c r="E553" i="1"/>
  <c r="E571" i="1" a="1"/>
  <c r="E571" i="1" s="1"/>
  <c r="E574" i="1" a="1"/>
  <c r="E574" i="1"/>
  <c r="E623" i="1" a="1"/>
  <c r="E623" i="1"/>
  <c r="E760" i="1" a="1"/>
  <c r="E760" i="1"/>
  <c r="E821" i="1" a="1"/>
  <c r="E821" i="1" s="1"/>
  <c r="E822" i="1" a="1"/>
  <c r="E822" i="1" s="1"/>
  <c r="E894" i="1" a="1"/>
  <c r="E894" i="1" s="1"/>
  <c r="E939" i="1" a="1"/>
  <c r="E939" i="1" s="1"/>
  <c r="E973" i="1" a="1"/>
  <c r="E973" i="1" s="1"/>
  <c r="E987" i="1" a="1"/>
  <c r="E987" i="1" s="1"/>
  <c r="E44" i="1" a="1"/>
  <c r="E44" i="1"/>
  <c r="E68" i="1" a="1"/>
  <c r="E68" i="1"/>
  <c r="E126" i="1" a="1"/>
  <c r="E126" i="1"/>
  <c r="E247" i="1" a="1"/>
  <c r="E247" i="1"/>
  <c r="E251" i="1" a="1"/>
  <c r="E251" i="1"/>
  <c r="E256" i="1" a="1"/>
  <c r="E256" i="1" s="1"/>
  <c r="E317" i="1" a="1"/>
  <c r="E317" i="1" s="1"/>
  <c r="E399" i="1" a="1"/>
  <c r="E399" i="1" s="1"/>
  <c r="E415" i="1" a="1"/>
  <c r="E415" i="1" s="1"/>
  <c r="E453" i="1" a="1"/>
  <c r="E453" i="1" s="1"/>
  <c r="E582" i="1" a="1"/>
  <c r="E582" i="1"/>
  <c r="E663" i="1" a="1"/>
  <c r="E663" i="1"/>
  <c r="E742" i="1" a="1"/>
  <c r="E742" i="1"/>
  <c r="E778" i="1" a="1"/>
  <c r="E778" i="1" s="1"/>
  <c r="E787" i="1" a="1"/>
  <c r="E787" i="1"/>
  <c r="E969" i="1" a="1"/>
  <c r="E969" i="1" s="1"/>
  <c r="E977" i="1" a="1"/>
  <c r="E977" i="1"/>
  <c r="E994" i="1" a="1"/>
  <c r="E994" i="1" s="1"/>
  <c r="E19" i="1" a="1"/>
  <c r="E19" i="1" s="1"/>
  <c r="E78" i="1" a="1"/>
  <c r="E78" i="1"/>
  <c r="E79" i="1" a="1"/>
  <c r="E79" i="1" s="1"/>
  <c r="E95" i="1" a="1"/>
  <c r="E95" i="1"/>
  <c r="E103" i="1" a="1"/>
  <c r="E103" i="1"/>
  <c r="E165" i="1" a="1"/>
  <c r="E165" i="1"/>
  <c r="E244" i="1" a="1"/>
  <c r="E244" i="1"/>
  <c r="E246" i="1" a="1"/>
  <c r="E246" i="1" s="1"/>
  <c r="E265" i="1" a="1"/>
  <c r="E265" i="1" s="1"/>
  <c r="E316" i="1" a="1"/>
  <c r="E316" i="1" s="1"/>
  <c r="E336" i="1" a="1"/>
  <c r="E336" i="1"/>
  <c r="E380" i="1" a="1"/>
  <c r="E380" i="1" s="1"/>
  <c r="E518" i="1" a="1"/>
  <c r="E518" i="1"/>
  <c r="E522" i="1" a="1"/>
  <c r="E522" i="1" s="1"/>
  <c r="E526" i="1" a="1"/>
  <c r="E526" i="1"/>
  <c r="E536" i="1" a="1"/>
  <c r="E536" i="1" s="1"/>
  <c r="E610" i="1" a="1"/>
  <c r="E610" i="1" s="1"/>
  <c r="E620" i="1" a="1"/>
  <c r="E620" i="1" s="1"/>
  <c r="E727" i="1" a="1"/>
  <c r="E727" i="1"/>
  <c r="E779" i="1" a="1"/>
  <c r="E779" i="1" s="1"/>
  <c r="E817" i="1" a="1"/>
  <c r="E817" i="1"/>
  <c r="E833" i="1" a="1"/>
  <c r="E833" i="1"/>
  <c r="E839" i="1" a="1"/>
  <c r="E839" i="1" s="1"/>
  <c r="E843" i="1" a="1"/>
  <c r="E843" i="1"/>
  <c r="E975" i="1" a="1"/>
  <c r="E975" i="1" s="1"/>
  <c r="E1001" i="1" a="1"/>
  <c r="E1001" i="1" s="1"/>
  <c r="E8" i="1" a="1"/>
  <c r="E8" i="1"/>
  <c r="E107" i="1" a="1"/>
  <c r="E107" i="1" s="1"/>
  <c r="E138" i="1" a="1"/>
  <c r="E138" i="1"/>
  <c r="E330" i="1" a="1"/>
  <c r="E330" i="1" s="1"/>
  <c r="E378" i="1" a="1"/>
  <c r="E378" i="1" s="1"/>
  <c r="E384" i="1" a="1"/>
  <c r="E384" i="1"/>
  <c r="E405" i="1" a="1"/>
  <c r="E405" i="1"/>
  <c r="E408" i="1" a="1"/>
  <c r="E408" i="1" s="1"/>
  <c r="E455" i="1" a="1"/>
  <c r="E455" i="1"/>
  <c r="E500" i="1" a="1"/>
  <c r="E500" i="1" s="1"/>
  <c r="E523" i="1" a="1"/>
  <c r="E523" i="1"/>
  <c r="E525" i="1" a="1"/>
  <c r="E525" i="1" s="1"/>
  <c r="E541" i="1" a="1"/>
  <c r="E541" i="1" s="1"/>
  <c r="E555" i="1" a="1"/>
  <c r="E555" i="1" s="1"/>
  <c r="E593" i="1" a="1"/>
  <c r="E593" i="1" s="1"/>
  <c r="E639" i="1" a="1"/>
  <c r="E639" i="1" s="1"/>
  <c r="E683" i="1" a="1"/>
  <c r="E683" i="1" s="1"/>
  <c r="E776" i="1" a="1"/>
  <c r="E776" i="1"/>
  <c r="E803" i="1" a="1"/>
  <c r="E803" i="1" s="1"/>
  <c r="E826" i="1" a="1"/>
  <c r="E826" i="1" s="1"/>
  <c r="E827" i="1" a="1"/>
  <c r="E827" i="1" s="1"/>
  <c r="E871" i="1" a="1"/>
  <c r="E871" i="1" s="1"/>
  <c r="E909" i="1" a="1"/>
  <c r="E909" i="1"/>
  <c r="E940" i="1" a="1"/>
  <c r="E940" i="1" s="1"/>
  <c r="E983" i="1" a="1"/>
  <c r="E983" i="1" s="1"/>
  <c r="E7" i="1" a="1"/>
  <c r="E7" i="1"/>
  <c r="E41" i="1" a="1"/>
  <c r="E41" i="1" s="1"/>
  <c r="E67" i="1" a="1"/>
  <c r="E67" i="1" s="1"/>
  <c r="E144" i="1" a="1"/>
  <c r="E144" i="1" s="1"/>
  <c r="E178" i="1" a="1"/>
  <c r="E178" i="1" s="1"/>
  <c r="E200" i="1" a="1"/>
  <c r="E200" i="1"/>
  <c r="E260" i="1" a="1"/>
  <c r="E260" i="1" s="1"/>
  <c r="E452" i="1" a="1"/>
  <c r="E452" i="1"/>
  <c r="E504" i="1" a="1"/>
  <c r="E504" i="1" s="1"/>
  <c r="E512" i="1" a="1"/>
  <c r="E512" i="1"/>
  <c r="E535" i="1" a="1"/>
  <c r="E535" i="1"/>
  <c r="E552" i="1" a="1"/>
  <c r="E552" i="1" s="1"/>
  <c r="E566" i="1" a="1"/>
  <c r="E566" i="1"/>
  <c r="E676" i="1" a="1"/>
  <c r="E676" i="1"/>
  <c r="E908" i="1" a="1"/>
  <c r="E908" i="1"/>
  <c r="E933" i="1" a="1"/>
  <c r="E933" i="1" s="1"/>
  <c r="E954" i="1" a="1"/>
  <c r="E954" i="1" s="1"/>
  <c r="E32" i="1" a="1"/>
  <c r="E32" i="1"/>
  <c r="E97" i="1" a="1"/>
  <c r="E97" i="1" s="1"/>
  <c r="E137" i="1" a="1"/>
  <c r="E137" i="1"/>
  <c r="E159" i="1" a="1"/>
  <c r="E159" i="1"/>
  <c r="E382" i="1" a="1"/>
  <c r="E382" i="1"/>
  <c r="E388" i="1" a="1"/>
  <c r="E388" i="1" s="1"/>
  <c r="E414" i="1" a="1"/>
  <c r="E414" i="1"/>
  <c r="E420" i="1" a="1"/>
  <c r="E420" i="1" s="1"/>
  <c r="E488" i="1" a="1"/>
  <c r="E488" i="1" s="1"/>
  <c r="E490" i="1" a="1"/>
  <c r="E490" i="1" s="1"/>
  <c r="E662" i="1" a="1"/>
  <c r="E662" i="1"/>
  <c r="E665" i="1" a="1"/>
  <c r="E665" i="1" s="1"/>
  <c r="E945" i="1" a="1"/>
  <c r="E945" i="1" s="1"/>
  <c r="E963" i="1" a="1"/>
  <c r="E963" i="1" s="1"/>
  <c r="E990" i="1" a="1"/>
  <c r="E990" i="1"/>
  <c r="E29" i="1" a="1"/>
  <c r="E29" i="1"/>
  <c r="E71" i="1" a="1"/>
  <c r="E71" i="1"/>
  <c r="E153" i="1" a="1"/>
  <c r="E153" i="1" s="1"/>
  <c r="E157" i="1" a="1"/>
  <c r="E157" i="1"/>
  <c r="E161" i="1" a="1"/>
  <c r="E161" i="1" s="1"/>
  <c r="E168" i="1" a="1"/>
  <c r="E168" i="1" s="1"/>
  <c r="E177" i="1" a="1"/>
  <c r="E177" i="1" s="1"/>
  <c r="E184" i="1" a="1"/>
  <c r="E184" i="1"/>
  <c r="E206" i="1" a="1"/>
  <c r="E206" i="1" s="1"/>
  <c r="E233" i="1" a="1"/>
  <c r="E233" i="1"/>
  <c r="E271" i="1" a="1"/>
  <c r="E271" i="1"/>
  <c r="E276" i="1" a="1"/>
  <c r="E276" i="1"/>
  <c r="E285" i="1" a="1"/>
  <c r="E285" i="1"/>
  <c r="E343" i="1" a="1"/>
  <c r="E343" i="1" s="1"/>
  <c r="E418" i="1" a="1"/>
  <c r="E418" i="1" s="1"/>
  <c r="E431" i="1" a="1"/>
  <c r="E431" i="1"/>
  <c r="E435" i="1" a="1"/>
  <c r="E435" i="1" s="1"/>
  <c r="E466" i="1" a="1"/>
  <c r="E466" i="1" s="1"/>
  <c r="E478" i="1" a="1"/>
  <c r="E478" i="1"/>
  <c r="E482" i="1" a="1"/>
  <c r="E482" i="1" s="1"/>
  <c r="E503" i="1" a="1"/>
  <c r="E503" i="1"/>
  <c r="E638" i="1" a="1"/>
  <c r="E638" i="1"/>
  <c r="E674" i="1" a="1"/>
  <c r="E674" i="1"/>
  <c r="E682" i="1" a="1"/>
  <c r="E682" i="1"/>
  <c r="E709" i="1" a="1"/>
  <c r="E709" i="1" s="1"/>
  <c r="E755" i="1" a="1"/>
  <c r="E755" i="1" s="1"/>
  <c r="E758" i="1" a="1"/>
  <c r="E758" i="1" s="1"/>
  <c r="E766" i="1" a="1"/>
  <c r="E766" i="1" s="1"/>
  <c r="E797" i="1" a="1"/>
  <c r="E797" i="1" s="1"/>
  <c r="E877" i="1" a="1"/>
  <c r="E877" i="1" s="1"/>
  <c r="E928" i="1" a="1"/>
  <c r="E928" i="1" s="1"/>
  <c r="E16" i="1" a="1"/>
  <c r="E16" i="1"/>
  <c r="E30" i="1" a="1"/>
  <c r="E30" i="1"/>
  <c r="E133" i="1" a="1"/>
  <c r="E133" i="1"/>
  <c r="E198" i="1" a="1"/>
  <c r="E198" i="1" s="1"/>
  <c r="E208" i="1" a="1"/>
  <c r="E208" i="1"/>
  <c r="E212" i="1" a="1"/>
  <c r="E212" i="1" s="1"/>
  <c r="E345" i="1" a="1"/>
  <c r="E345" i="1"/>
  <c r="E348" i="1" a="1"/>
  <c r="E348" i="1"/>
  <c r="E361" i="1" a="1"/>
  <c r="E361" i="1" s="1"/>
  <c r="E439" i="1" a="1"/>
  <c r="E439" i="1"/>
  <c r="E481" i="1" a="1"/>
  <c r="E481" i="1" s="1"/>
  <c r="E495" i="1" a="1"/>
  <c r="E495" i="1"/>
  <c r="E631" i="1" a="1"/>
  <c r="E631" i="1"/>
  <c r="E655" i="1" a="1"/>
  <c r="E655" i="1" s="1"/>
  <c r="E716" i="1" a="1"/>
  <c r="E716" i="1"/>
  <c r="E720" i="1" a="1"/>
  <c r="E720" i="1" s="1"/>
  <c r="E750" i="1" a="1"/>
  <c r="E750" i="1" s="1"/>
  <c r="E752" i="1" a="1"/>
  <c r="E752" i="1"/>
  <c r="E805" i="1" a="1"/>
  <c r="E805" i="1"/>
  <c r="E834" i="1" a="1"/>
  <c r="E834" i="1" s="1"/>
  <c r="E847" i="1" a="1"/>
  <c r="E847" i="1" s="1"/>
  <c r="E866" i="1" a="1"/>
  <c r="E866" i="1" s="1"/>
  <c r="E899" i="1" a="1"/>
  <c r="E899" i="1"/>
  <c r="E912" i="1" a="1"/>
  <c r="E912" i="1" s="1"/>
  <c r="E919" i="1" a="1"/>
  <c r="E919" i="1" s="1"/>
  <c r="E960" i="1" a="1"/>
  <c r="E960" i="1" s="1"/>
  <c r="E101" i="1" a="1"/>
  <c r="E101" i="1"/>
  <c r="E114" i="1" a="1"/>
  <c r="E114" i="1"/>
  <c r="E181" i="1" a="1"/>
  <c r="E181" i="1" s="1"/>
  <c r="E248" i="1" a="1"/>
  <c r="E248" i="1"/>
  <c r="E255" i="1" a="1"/>
  <c r="E255" i="1" s="1"/>
  <c r="E313" i="1" a="1"/>
  <c r="E313" i="1"/>
  <c r="E403" i="1" a="1"/>
  <c r="E403" i="1" s="1"/>
  <c r="E494" i="1" a="1"/>
  <c r="E494" i="1" s="1"/>
  <c r="E498" i="1" a="1"/>
  <c r="E498" i="1"/>
  <c r="E559" i="1" a="1"/>
  <c r="E559" i="1" s="1"/>
  <c r="E572" i="1" a="1"/>
  <c r="E572" i="1"/>
  <c r="E617" i="1" a="1"/>
  <c r="E617" i="1"/>
  <c r="E694" i="1" a="1"/>
  <c r="E694" i="1"/>
  <c r="E739" i="1" a="1"/>
  <c r="E739" i="1"/>
  <c r="E788" i="1" a="1"/>
  <c r="E788" i="1" s="1"/>
  <c r="E853" i="1" a="1"/>
  <c r="E853" i="1" s="1"/>
  <c r="E862" i="1" a="1"/>
  <c r="E862" i="1"/>
  <c r="E892" i="1" a="1"/>
  <c r="E892" i="1" s="1"/>
  <c r="E923" i="1" a="1"/>
  <c r="E923" i="1"/>
  <c r="E950" i="1" a="1"/>
  <c r="E950" i="1" s="1"/>
  <c r="E996" i="1" a="1"/>
  <c r="E996" i="1"/>
  <c r="E48" i="1" a="1"/>
  <c r="E48" i="1" s="1"/>
  <c r="E82" i="1" a="1"/>
  <c r="E82" i="1" s="1"/>
  <c r="E124" i="1" a="1"/>
  <c r="E124" i="1" s="1"/>
  <c r="E179" i="1" a="1"/>
  <c r="E179" i="1"/>
  <c r="E189" i="1" a="1"/>
  <c r="E189" i="1"/>
  <c r="E298" i="1" a="1"/>
  <c r="E298" i="1" s="1"/>
  <c r="E358" i="1" a="1"/>
  <c r="E358" i="1" s="1"/>
  <c r="E429" i="1" a="1"/>
  <c r="E429" i="1"/>
  <c r="E461" i="1" a="1"/>
  <c r="E461" i="1" s="1"/>
  <c r="E469" i="1" a="1"/>
  <c r="E469" i="1"/>
  <c r="E519" i="1" a="1"/>
  <c r="E519" i="1" s="1"/>
  <c r="E551" i="1" a="1"/>
  <c r="E551" i="1"/>
  <c r="E560" i="1" a="1"/>
  <c r="E560" i="1"/>
  <c r="E588" i="1" a="1"/>
  <c r="E588" i="1"/>
  <c r="E604" i="1" a="1"/>
  <c r="E604" i="1"/>
  <c r="E622" i="1" a="1"/>
  <c r="E622" i="1"/>
  <c r="E642" i="1" a="1"/>
  <c r="E642" i="1" s="1"/>
  <c r="E658" i="1" a="1"/>
  <c r="E658" i="1"/>
  <c r="E745" i="1" a="1"/>
  <c r="E745" i="1" s="1"/>
  <c r="E765" i="1" a="1"/>
  <c r="E765" i="1" s="1"/>
  <c r="E775" i="1" a="1"/>
  <c r="E775" i="1"/>
  <c r="E798" i="1" a="1"/>
  <c r="E798" i="1" s="1"/>
  <c r="E884" i="1" a="1"/>
  <c r="E884" i="1"/>
  <c r="E970" i="1" a="1"/>
  <c r="E970" i="1" s="1"/>
  <c r="E31" i="1" a="1"/>
  <c r="E31" i="1" s="1"/>
  <c r="E146" i="1" a="1"/>
  <c r="E146" i="1" s="1"/>
  <c r="E163" i="1" a="1"/>
  <c r="E163" i="1" s="1"/>
  <c r="E175" i="1" a="1"/>
  <c r="E175" i="1"/>
  <c r="E205" i="1" a="1"/>
  <c r="E205" i="1" s="1"/>
  <c r="E222" i="1" a="1"/>
  <c r="E222" i="1"/>
  <c r="E239" i="1" a="1"/>
  <c r="E239" i="1" s="1"/>
  <c r="E329" i="1" a="1"/>
  <c r="E329" i="1"/>
  <c r="E391" i="1" a="1"/>
  <c r="E391" i="1"/>
  <c r="E459" i="1" a="1"/>
  <c r="E459" i="1" s="1"/>
  <c r="E502" i="1" a="1"/>
  <c r="E502" i="1"/>
  <c r="E511" i="1" a="1"/>
  <c r="E511" i="1"/>
  <c r="E615" i="1" a="1"/>
  <c r="E615" i="1" s="1"/>
  <c r="E634" i="1" a="1"/>
  <c r="E634" i="1" s="1"/>
  <c r="E660" i="1" a="1"/>
  <c r="E660" i="1" s="1"/>
  <c r="E695" i="1" a="1"/>
  <c r="E695" i="1" s="1"/>
  <c r="E768" i="1" a="1"/>
  <c r="E768" i="1"/>
  <c r="E804" i="1" a="1"/>
  <c r="E804" i="1" s="1"/>
  <c r="E28" i="1" a="1"/>
  <c r="E28" i="1"/>
  <c r="E39" i="1" a="1"/>
  <c r="E39" i="1"/>
  <c r="E55" i="1" a="1"/>
  <c r="E55" i="1"/>
  <c r="E85" i="1" a="1"/>
  <c r="E85" i="1" s="1"/>
  <c r="E141" i="1" a="1"/>
  <c r="E141" i="1" s="1"/>
  <c r="E147" i="1" a="1"/>
  <c r="E147" i="1" s="1"/>
  <c r="E240" i="1" a="1"/>
  <c r="E240" i="1" s="1"/>
  <c r="E338" i="1" a="1"/>
  <c r="E338" i="1" s="1"/>
  <c r="E465" i="1" a="1"/>
  <c r="E465" i="1" s="1"/>
  <c r="E473" i="1" a="1"/>
  <c r="E473" i="1"/>
  <c r="E505" i="1" a="1"/>
  <c r="E505" i="1" s="1"/>
  <c r="E580" i="1" a="1"/>
  <c r="E580" i="1"/>
  <c r="E589" i="1" a="1"/>
  <c r="E589" i="1"/>
  <c r="E647" i="1" a="1"/>
  <c r="E647" i="1"/>
  <c r="E661" i="1" a="1"/>
  <c r="E661" i="1" s="1"/>
  <c r="E675" i="1" a="1"/>
  <c r="E675" i="1"/>
  <c r="E684" i="1" a="1"/>
  <c r="E684" i="1" s="1"/>
  <c r="E743" i="1" a="1"/>
  <c r="E743" i="1"/>
  <c r="E767" i="1" a="1"/>
  <c r="E767" i="1" s="1"/>
  <c r="E5" i="1" a="1"/>
  <c r="E5" i="1" s="1"/>
  <c r="E113" i="1" a="1"/>
  <c r="E113" i="1"/>
  <c r="E211" i="1" a="1"/>
  <c r="E211" i="1" s="1"/>
  <c r="E259" i="1" a="1"/>
  <c r="E259" i="1"/>
  <c r="E279" i="1" a="1"/>
  <c r="E279" i="1"/>
  <c r="E281" i="1" a="1"/>
  <c r="E281" i="1" s="1"/>
  <c r="E305" i="1" a="1"/>
  <c r="E305" i="1"/>
  <c r="E422" i="1" a="1"/>
  <c r="E422" i="1" s="1"/>
  <c r="E508" i="1" a="1"/>
  <c r="E508" i="1"/>
  <c r="E510" i="1" a="1"/>
  <c r="E510" i="1" s="1"/>
  <c r="E599" i="1" a="1"/>
  <c r="E599" i="1"/>
  <c r="E606" i="1" a="1"/>
  <c r="E606" i="1" s="1"/>
  <c r="E700" i="1" a="1"/>
  <c r="E700" i="1"/>
  <c r="E836" i="1" a="1"/>
  <c r="E836" i="1" s="1"/>
  <c r="E870" i="1" a="1"/>
  <c r="E870" i="1" s="1"/>
  <c r="E887" i="1" a="1"/>
  <c r="E887" i="1" s="1"/>
  <c r="E53" i="1" a="1"/>
  <c r="E53" i="1"/>
  <c r="E140" i="1" a="1"/>
  <c r="E140" i="1" s="1"/>
  <c r="E228" i="1" a="1"/>
  <c r="E228" i="1"/>
  <c r="E278" i="1" a="1"/>
  <c r="E278" i="1"/>
  <c r="E341" i="1" a="1"/>
  <c r="E341" i="1"/>
  <c r="E520" i="1" a="1"/>
  <c r="E520" i="1" s="1"/>
  <c r="E529" i="1" a="1"/>
  <c r="E529" i="1" s="1"/>
  <c r="E547" i="1" a="1"/>
  <c r="E547" i="1"/>
  <c r="E590" i="1" a="1"/>
  <c r="E590" i="1" s="1"/>
  <c r="E591" i="1" a="1"/>
  <c r="E591" i="1" s="1"/>
  <c r="E701" i="1" a="1"/>
  <c r="E701" i="1"/>
  <c r="E731" i="1" a="1"/>
  <c r="E731" i="1" s="1"/>
  <c r="E740" i="1" a="1"/>
  <c r="E740" i="1"/>
  <c r="E951" i="1" a="1"/>
  <c r="E951" i="1"/>
  <c r="E1000" i="1" a="1"/>
  <c r="E1000" i="1"/>
  <c r="E13" i="1" a="1"/>
  <c r="E13" i="1"/>
  <c r="E24" i="1" a="1"/>
  <c r="E24" i="1"/>
  <c r="E94" i="1" a="1"/>
  <c r="E94" i="1" s="1"/>
  <c r="E143" i="1" a="1"/>
  <c r="E143" i="1" s="1"/>
  <c r="E194" i="1" a="1"/>
  <c r="E194" i="1" s="1"/>
  <c r="E218" i="1" a="1"/>
  <c r="E218" i="1" s="1"/>
  <c r="E349" i="1" a="1"/>
  <c r="E349" i="1" s="1"/>
  <c r="E438" i="1" a="1"/>
  <c r="E438" i="1"/>
  <c r="E487" i="1" a="1"/>
  <c r="E487" i="1"/>
  <c r="E530" i="1" a="1"/>
  <c r="E530" i="1"/>
  <c r="E583" i="1" a="1"/>
  <c r="E583" i="1" s="1"/>
  <c r="E594" i="1" a="1"/>
  <c r="E594" i="1"/>
  <c r="E646" i="1" a="1"/>
  <c r="E646" i="1"/>
  <c r="E751" i="1" a="1"/>
  <c r="E751" i="1" s="1"/>
  <c r="E777" i="1" a="1"/>
  <c r="E777" i="1" s="1"/>
  <c r="E782" i="1" a="1"/>
  <c r="E782" i="1" s="1"/>
  <c r="E807" i="1" a="1"/>
  <c r="E807" i="1" s="1"/>
  <c r="E820" i="1" a="1"/>
  <c r="E820" i="1" s="1"/>
  <c r="E845" i="1" a="1"/>
  <c r="E845" i="1" s="1"/>
  <c r="E890" i="1" a="1"/>
  <c r="E890" i="1" s="1"/>
  <c r="E929" i="1" a="1"/>
  <c r="E929" i="1"/>
  <c r="E978" i="1" a="1"/>
  <c r="E978" i="1"/>
  <c r="E2" i="1" a="1"/>
  <c r="E2" i="1"/>
  <c r="E42" i="1" a="1"/>
  <c r="E42" i="1"/>
  <c r="E54" i="1" a="1"/>
  <c r="E54" i="1" s="1"/>
  <c r="E80" i="1" a="1"/>
  <c r="E80" i="1"/>
  <c r="E105" i="1" a="1"/>
  <c r="E105" i="1" s="1"/>
  <c r="E110" i="1" a="1"/>
  <c r="E110" i="1" s="1"/>
  <c r="E112" i="1" a="1"/>
  <c r="E112" i="1"/>
  <c r="E167" i="1" a="1"/>
  <c r="E167" i="1"/>
  <c r="E203" i="1" a="1"/>
  <c r="E203" i="1"/>
  <c r="E209" i="1" a="1"/>
  <c r="E209" i="1"/>
  <c r="E309" i="1" a="1"/>
  <c r="E309" i="1"/>
  <c r="E362" i="1" a="1"/>
  <c r="E362" i="1" s="1"/>
  <c r="E491" i="1" a="1"/>
  <c r="E491" i="1" s="1"/>
  <c r="E507" i="1" a="1"/>
  <c r="E507" i="1"/>
  <c r="E618" i="1" a="1"/>
  <c r="E618" i="1" s="1"/>
  <c r="E624" i="1" a="1"/>
  <c r="E624" i="1"/>
  <c r="E625" i="1" a="1"/>
  <c r="E625" i="1" s="1"/>
  <c r="E653" i="1" a="1"/>
  <c r="E653" i="1"/>
  <c r="E673" i="1" a="1"/>
  <c r="E673" i="1" s="1"/>
  <c r="E704" i="1" a="1"/>
  <c r="E704" i="1" s="1"/>
  <c r="E714" i="1" a="1"/>
  <c r="E714" i="1" s="1"/>
  <c r="E734" i="1" a="1"/>
  <c r="E734" i="1"/>
  <c r="E744" i="1" a="1"/>
  <c r="E744" i="1" s="1"/>
  <c r="E764" i="1" a="1"/>
  <c r="E764" i="1" s="1"/>
  <c r="E785" i="1" a="1"/>
  <c r="E785" i="1" s="1"/>
  <c r="E891" i="1" a="1"/>
  <c r="E891" i="1" s="1"/>
  <c r="E936" i="1" a="1"/>
  <c r="E936" i="1"/>
  <c r="E992" i="1" a="1"/>
  <c r="E992" i="1" s="1"/>
  <c r="E125" i="1" a="1"/>
  <c r="E125" i="1" s="1"/>
  <c r="E128" i="1" a="1"/>
  <c r="E128" i="1"/>
  <c r="E527" i="1" a="1"/>
  <c r="E527" i="1" s="1"/>
  <c r="E577" i="1" a="1"/>
  <c r="E577" i="1" s="1"/>
  <c r="E738" i="1" a="1"/>
  <c r="E738" i="1" s="1"/>
  <c r="E747" i="1" a="1"/>
  <c r="E747" i="1" s="1"/>
  <c r="E762" i="1" a="1"/>
  <c r="E762" i="1" s="1"/>
  <c r="E809" i="1" a="1"/>
  <c r="E809" i="1"/>
  <c r="E829" i="1" a="1"/>
  <c r="E829" i="1" s="1"/>
  <c r="E952" i="1" a="1"/>
  <c r="E952" i="1"/>
  <c r="E83" i="1" a="1"/>
  <c r="E83" i="1" s="1"/>
  <c r="E96" i="1" a="1"/>
  <c r="E96" i="1"/>
  <c r="E102" i="1" a="1"/>
  <c r="E102" i="1"/>
  <c r="E173" i="1" a="1"/>
  <c r="E173" i="1" s="1"/>
  <c r="E197" i="1" a="1"/>
  <c r="E197" i="1" s="1"/>
  <c r="E263" i="1" a="1"/>
  <c r="E263" i="1" s="1"/>
  <c r="E268" i="1" a="1"/>
  <c r="E268" i="1" s="1"/>
  <c r="E312" i="1" a="1"/>
  <c r="E312" i="1"/>
  <c r="E359" i="1" a="1"/>
  <c r="E359" i="1"/>
  <c r="E376" i="1" a="1"/>
  <c r="E376" i="1" s="1"/>
  <c r="E404" i="1" a="1"/>
  <c r="E404" i="1"/>
  <c r="E472" i="1" a="1"/>
  <c r="E472" i="1" s="1"/>
  <c r="E754" i="1" a="1"/>
  <c r="E754" i="1"/>
  <c r="E771" i="1" a="1"/>
  <c r="E771" i="1"/>
  <c r="E801" i="1" a="1"/>
  <c r="E801" i="1" s="1"/>
  <c r="E850" i="1" a="1"/>
  <c r="E850" i="1" s="1"/>
  <c r="E852" i="1" a="1"/>
  <c r="E852" i="1" s="1"/>
  <c r="E917" i="1" a="1"/>
  <c r="E917" i="1"/>
  <c r="E924" i="1" a="1"/>
  <c r="E924" i="1"/>
  <c r="E56" i="1" a="1"/>
  <c r="E56" i="1"/>
  <c r="E86" i="1" a="1"/>
  <c r="E86" i="1" s="1"/>
  <c r="E156" i="1" a="1"/>
  <c r="E156" i="1"/>
  <c r="E176" i="1" a="1"/>
  <c r="E176" i="1" s="1"/>
  <c r="E180" i="1" a="1"/>
  <c r="E180" i="1" s="1"/>
  <c r="E185" i="1" a="1"/>
  <c r="E185" i="1" s="1"/>
  <c r="E286" i="1" a="1"/>
  <c r="E286" i="1"/>
  <c r="E320" i="1" a="1"/>
  <c r="E320" i="1" s="1"/>
  <c r="E335" i="1" a="1"/>
  <c r="E335" i="1"/>
  <c r="E342" i="1" a="1"/>
  <c r="E342" i="1" s="1"/>
  <c r="E354" i="1" a="1"/>
  <c r="E354" i="1"/>
  <c r="E366" i="1" a="1"/>
  <c r="E366" i="1"/>
  <c r="E456" i="1" a="1"/>
  <c r="E456" i="1" s="1"/>
  <c r="E532" i="1" a="1"/>
  <c r="E532" i="1" s="1"/>
  <c r="E573" i="1" a="1"/>
  <c r="E573" i="1" s="1"/>
  <c r="E581" i="1" a="1"/>
  <c r="E581" i="1" s="1"/>
  <c r="E626" i="1" a="1"/>
  <c r="E626" i="1"/>
  <c r="E770" i="1" a="1"/>
  <c r="E770" i="1" s="1"/>
  <c r="E786" i="1" a="1"/>
  <c r="E786" i="1"/>
  <c r="E842" i="1" a="1"/>
  <c r="E842" i="1"/>
  <c r="E902" i="1" a="1"/>
  <c r="E902" i="1"/>
  <c r="E981" i="1" a="1"/>
  <c r="E981" i="1" s="1"/>
  <c r="E6" i="1" a="1"/>
  <c r="E6" i="1"/>
  <c r="E9" i="1" a="1"/>
  <c r="E9" i="1" s="1"/>
  <c r="E33" i="1" a="1"/>
  <c r="E33" i="1" s="1"/>
  <c r="E61" i="1" a="1"/>
  <c r="E61" i="1" s="1"/>
  <c r="E119" i="1" a="1"/>
  <c r="E119" i="1"/>
  <c r="E210" i="1" a="1"/>
  <c r="E210" i="1" s="1"/>
  <c r="E291" i="1" a="1"/>
  <c r="E291" i="1"/>
  <c r="E302" i="1" a="1"/>
  <c r="E302" i="1"/>
  <c r="E398" i="1" a="1"/>
  <c r="E398" i="1"/>
  <c r="E436" i="1" a="1"/>
  <c r="E436" i="1"/>
  <c r="E517" i="1" a="1"/>
  <c r="E517" i="1" s="1"/>
  <c r="E806" i="1" a="1"/>
  <c r="E806" i="1"/>
  <c r="E818" i="1" a="1"/>
  <c r="E818" i="1" s="1"/>
  <c r="E819" i="1" a="1"/>
  <c r="E819" i="1" s="1"/>
  <c r="E864" i="1" a="1"/>
  <c r="E864" i="1" s="1"/>
  <c r="E897" i="1" a="1"/>
  <c r="E897" i="1" s="1"/>
  <c r="E932" i="1" a="1"/>
  <c r="E932" i="1"/>
  <c r="E935" i="1" a="1"/>
  <c r="E935" i="1"/>
  <c r="E946" i="1" a="1"/>
  <c r="E946" i="1" s="1"/>
  <c r="E957" i="1" a="1"/>
  <c r="E957" i="1"/>
  <c r="E982" i="1" a="1"/>
  <c r="E982" i="1"/>
  <c r="E988" i="1" a="1"/>
  <c r="E988" i="1"/>
  <c r="E74" i="1" a="1"/>
  <c r="E74" i="1" s="1"/>
  <c r="E152" i="1" a="1"/>
  <c r="E152" i="1" s="1"/>
  <c r="E282" i="1" a="1"/>
  <c r="E282" i="1" s="1"/>
  <c r="E324" i="1" a="1"/>
  <c r="E324" i="1" s="1"/>
  <c r="E411" i="1" a="1"/>
  <c r="E411" i="1" s="1"/>
  <c r="E434" i="1" a="1"/>
  <c r="E434" i="1" s="1"/>
  <c r="E444" i="1" a="1"/>
  <c r="E444" i="1"/>
  <c r="E605" i="1" a="1"/>
  <c r="E605" i="1" s="1"/>
  <c r="E657" i="1" a="1"/>
  <c r="E657" i="1" s="1"/>
  <c r="E668" i="1" a="1"/>
  <c r="E668" i="1"/>
  <c r="E730" i="1" a="1"/>
  <c r="E730" i="1"/>
  <c r="E737" i="1" a="1"/>
  <c r="E737" i="1" s="1"/>
  <c r="E753" i="1" a="1"/>
  <c r="E753" i="1" s="1"/>
  <c r="E855" i="1" a="1"/>
  <c r="E855" i="1" s="1"/>
  <c r="E914" i="1" a="1"/>
  <c r="E914" i="1"/>
  <c r="E984" i="1" a="1"/>
  <c r="E984" i="1" s="1"/>
  <c r="E27" i="1" a="1"/>
  <c r="E27" i="1" s="1"/>
  <c r="E88" i="1" a="1"/>
  <c r="E88" i="1" s="1"/>
  <c r="E122" i="1" a="1"/>
  <c r="E122" i="1"/>
  <c r="E127" i="1" a="1"/>
  <c r="E127" i="1"/>
  <c r="E245" i="1" a="1"/>
  <c r="E245" i="1"/>
  <c r="E261" i="1" a="1"/>
  <c r="E261" i="1" s="1"/>
  <c r="E269" i="1" a="1"/>
  <c r="E269" i="1"/>
  <c r="E289" i="1" a="1"/>
  <c r="E289" i="1" s="1"/>
  <c r="E311" i="1" a="1"/>
  <c r="E311" i="1" s="1"/>
  <c r="E321" i="1" a="1"/>
  <c r="E321" i="1" s="1"/>
  <c r="E332" i="1" a="1"/>
  <c r="E332" i="1" s="1"/>
  <c r="E423" i="1" a="1"/>
  <c r="E423" i="1" s="1"/>
  <c r="E460" i="1" a="1"/>
  <c r="E460" i="1" s="1"/>
  <c r="E483" i="1" a="1"/>
  <c r="E483" i="1" s="1"/>
  <c r="E600" i="1" a="1"/>
  <c r="E600" i="1"/>
  <c r="E644" i="1" a="1"/>
  <c r="E644" i="1" s="1"/>
  <c r="E685" i="1" a="1"/>
  <c r="E685" i="1" s="1"/>
  <c r="E687" i="1" a="1"/>
  <c r="E687" i="1" s="1"/>
  <c r="E863" i="1" a="1"/>
  <c r="E863" i="1"/>
  <c r="E905" i="1" a="1"/>
  <c r="E905" i="1" s="1"/>
  <c r="E921" i="1" a="1"/>
  <c r="E921" i="1"/>
  <c r="E18" i="1" a="1"/>
  <c r="E18" i="1" s="1"/>
  <c r="E51" i="1" a="1"/>
  <c r="E51" i="1" s="1"/>
  <c r="E52" i="1" a="1"/>
  <c r="E52" i="1"/>
  <c r="E109" i="1" a="1"/>
  <c r="E109" i="1"/>
  <c r="E111" i="1" a="1"/>
  <c r="E111" i="1" s="1"/>
  <c r="E201" i="1" a="1"/>
  <c r="E201" i="1" s="1"/>
  <c r="E214" i="1" a="1"/>
  <c r="E214" i="1" s="1"/>
  <c r="E296" i="1" a="1"/>
  <c r="E296" i="1"/>
  <c r="E299" i="1" a="1"/>
  <c r="E299" i="1" s="1"/>
  <c r="E393" i="1" a="1"/>
  <c r="E393" i="1" s="1"/>
  <c r="E395" i="1" a="1"/>
  <c r="E395" i="1"/>
  <c r="E424" i="1" a="1"/>
  <c r="E424" i="1" s="1"/>
  <c r="E477" i="1" a="1"/>
  <c r="E477" i="1"/>
  <c r="E545" i="1" a="1"/>
  <c r="E545" i="1" s="1"/>
  <c r="E546" i="1" a="1"/>
  <c r="E546" i="1" s="1"/>
  <c r="E585" i="1" a="1"/>
  <c r="E585" i="1" s="1"/>
  <c r="E619" i="1" a="1"/>
  <c r="E619" i="1" s="1"/>
  <c r="E671" i="1" a="1"/>
  <c r="E671" i="1"/>
  <c r="E735" i="1" a="1"/>
  <c r="E735" i="1"/>
  <c r="E761" i="1" a="1"/>
  <c r="E761" i="1"/>
  <c r="E832" i="1" a="1"/>
  <c r="E832" i="1" s="1"/>
  <c r="E874" i="1" a="1"/>
  <c r="E874" i="1"/>
  <c r="E972" i="1" a="1"/>
  <c r="E972" i="1" s="1"/>
  <c r="E3" i="1" a="1"/>
  <c r="E3" i="1"/>
  <c r="E57" i="1" a="1"/>
  <c r="E57" i="1" s="1"/>
  <c r="E160" i="1" a="1"/>
  <c r="E160" i="1" s="1"/>
  <c r="E249" i="1" a="1"/>
  <c r="E249" i="1" s="1"/>
  <c r="E308" i="1" a="1"/>
  <c r="E308" i="1"/>
  <c r="E310" i="1" a="1"/>
  <c r="E310" i="1"/>
  <c r="E322" i="1" a="1"/>
  <c r="E322" i="1"/>
  <c r="E454" i="1" a="1"/>
  <c r="E454" i="1"/>
  <c r="E475" i="1" a="1"/>
  <c r="E475" i="1" s="1"/>
  <c r="E476" i="1" a="1"/>
  <c r="E476" i="1"/>
  <c r="E611" i="1" a="1"/>
  <c r="E611" i="1" s="1"/>
  <c r="E627" i="1" a="1"/>
  <c r="E627" i="1" s="1"/>
  <c r="E633" i="1" a="1"/>
  <c r="E633" i="1"/>
  <c r="E708" i="1" a="1"/>
  <c r="E708" i="1" s="1"/>
  <c r="E711" i="1" a="1"/>
  <c r="E711" i="1"/>
  <c r="E712" i="1" a="1"/>
  <c r="E712" i="1" s="1"/>
  <c r="E773" i="1" a="1"/>
  <c r="E773" i="1"/>
  <c r="E851" i="1" a="1"/>
  <c r="E851" i="1"/>
  <c r="E885" i="1" a="1"/>
  <c r="E885" i="1"/>
  <c r="E900" i="1" a="1"/>
  <c r="E900" i="1" s="1"/>
  <c r="E910" i="1" a="1"/>
  <c r="E910" i="1"/>
  <c r="E916" i="1" a="1"/>
  <c r="E916" i="1" s="1"/>
  <c r="E69" i="1" a="1"/>
  <c r="E69" i="1" s="1"/>
  <c r="E129" i="1" a="1"/>
  <c r="E129" i="1" s="1"/>
  <c r="E171" i="1" a="1"/>
  <c r="E171" i="1"/>
  <c r="E225" i="1" a="1"/>
  <c r="E225" i="1"/>
  <c r="E270" i="1" a="1"/>
  <c r="E270" i="1" s="1"/>
  <c r="E331" i="1" a="1"/>
  <c r="E331" i="1"/>
  <c r="E351" i="1" a="1"/>
  <c r="E351" i="1" s="1"/>
  <c r="E374" i="1" a="1"/>
  <c r="E374" i="1" s="1"/>
  <c r="E406" i="1" a="1"/>
  <c r="E406" i="1" s="1"/>
  <c r="E428" i="1" a="1"/>
  <c r="E428" i="1" s="1"/>
  <c r="E450" i="1" a="1"/>
  <c r="E450" i="1"/>
  <c r="E540" i="1" a="1"/>
  <c r="E540" i="1" s="1"/>
  <c r="E556" i="1" a="1"/>
  <c r="E556" i="1" s="1"/>
  <c r="E561" i="1" a="1"/>
  <c r="E561" i="1"/>
  <c r="E568" i="1" a="1"/>
  <c r="E568" i="1"/>
  <c r="E741" i="1" a="1"/>
  <c r="E741" i="1"/>
  <c r="E749" i="1" a="1"/>
  <c r="E749" i="1" s="1"/>
  <c r="E774" i="1" a="1"/>
  <c r="E774" i="1"/>
  <c r="E869" i="1" a="1"/>
  <c r="E869" i="1"/>
  <c r="E926" i="1" a="1"/>
  <c r="E926" i="1" s="1"/>
  <c r="E186" i="1" a="1"/>
  <c r="E186" i="1" s="1"/>
  <c r="E373" i="1" a="1"/>
  <c r="E373" i="1" s="1"/>
  <c r="E486" i="1" a="1"/>
  <c r="E486" i="1"/>
  <c r="E496" i="1" a="1"/>
  <c r="E496" i="1" s="1"/>
  <c r="E506" i="1" a="1"/>
  <c r="E506" i="1"/>
  <c r="E514" i="1" a="1"/>
  <c r="E514" i="1"/>
  <c r="E554" i="1" a="1"/>
  <c r="E554" i="1"/>
  <c r="E584" i="1" a="1"/>
  <c r="E584" i="1" s="1"/>
  <c r="E586" i="1" a="1"/>
  <c r="E586" i="1"/>
  <c r="E670" i="1" a="1"/>
  <c r="E670" i="1" s="1"/>
  <c r="E763" i="1" a="1"/>
  <c r="E763" i="1" s="1"/>
  <c r="E769" i="1" a="1"/>
  <c r="E769" i="1" s="1"/>
  <c r="E772" i="1" a="1"/>
  <c r="E772" i="1"/>
  <c r="E867" i="1" a="1"/>
  <c r="E867" i="1"/>
  <c r="E965" i="1" a="1"/>
  <c r="E965" i="1" s="1"/>
  <c r="E12" i="1" a="1"/>
  <c r="E12" i="1"/>
  <c r="E40" i="1" a="1"/>
  <c r="E40" i="1"/>
  <c r="E117" i="1" a="1"/>
  <c r="E117" i="1"/>
  <c r="E148" i="1" a="1"/>
  <c r="E148" i="1" s="1"/>
  <c r="E232" i="1" a="1"/>
  <c r="E232" i="1" s="1"/>
  <c r="E236" i="1" a="1"/>
  <c r="E236" i="1" s="1"/>
  <c r="E241" i="1" a="1"/>
  <c r="E241" i="1" s="1"/>
  <c r="E242" i="1" a="1"/>
  <c r="E242" i="1"/>
  <c r="E257" i="1" a="1"/>
  <c r="E257" i="1"/>
  <c r="E264" i="1" a="1"/>
  <c r="E264" i="1"/>
  <c r="E275" i="1" a="1"/>
  <c r="E275" i="1" s="1"/>
  <c r="E295" i="1" a="1"/>
  <c r="E295" i="1"/>
  <c r="E370" i="1" a="1"/>
  <c r="E370" i="1"/>
  <c r="E371" i="1" a="1"/>
  <c r="E371" i="1"/>
  <c r="E427" i="1" a="1"/>
  <c r="E427" i="1" s="1"/>
  <c r="E497" i="1" a="1"/>
  <c r="E497" i="1"/>
  <c r="E645" i="1" a="1"/>
  <c r="E645" i="1" s="1"/>
  <c r="E664" i="1" a="1"/>
  <c r="E664" i="1"/>
  <c r="E748" i="1" a="1"/>
  <c r="E748" i="1"/>
  <c r="E859" i="1" a="1"/>
  <c r="E859" i="1"/>
  <c r="E880" i="1" a="1"/>
  <c r="E880" i="1"/>
  <c r="E930" i="1" a="1"/>
  <c r="E930" i="1" s="1"/>
  <c r="E949" i="1" a="1"/>
  <c r="E949" i="1"/>
  <c r="E999" i="1" a="1"/>
  <c r="E999" i="1"/>
  <c r="E14" i="1" a="1"/>
  <c r="E14" i="1" s="1"/>
  <c r="E21" i="1" a="1"/>
  <c r="E21" i="1" s="1"/>
  <c r="E43" i="1" a="1"/>
  <c r="E43" i="1" s="1"/>
  <c r="E45" i="1" a="1"/>
  <c r="E45" i="1"/>
  <c r="E77" i="1" a="1"/>
  <c r="E77" i="1"/>
  <c r="E106" i="1" a="1"/>
  <c r="E106" i="1"/>
  <c r="E115" i="1" a="1"/>
  <c r="E115" i="1"/>
  <c r="E142" i="1" a="1"/>
  <c r="E142" i="1"/>
  <c r="E150" i="1" a="1"/>
  <c r="E150" i="1" s="1"/>
  <c r="E274" i="1" a="1"/>
  <c r="E274" i="1"/>
  <c r="E297" i="1" a="1"/>
  <c r="E297" i="1" s="1"/>
  <c r="E318" i="1" a="1"/>
  <c r="E318" i="1"/>
  <c r="E340" i="1" a="1"/>
  <c r="E340" i="1" s="1"/>
  <c r="E394" i="1" a="1"/>
  <c r="E394" i="1" s="1"/>
  <c r="E407" i="1" a="1"/>
  <c r="E407" i="1"/>
  <c r="E421" i="1" a="1"/>
  <c r="E421" i="1"/>
  <c r="E448" i="1" a="1"/>
  <c r="E448" i="1"/>
  <c r="E598" i="1" a="1"/>
  <c r="E598" i="1"/>
  <c r="E607" i="1" a="1"/>
  <c r="E607" i="1"/>
  <c r="E696" i="1" a="1"/>
  <c r="E696" i="1" s="1"/>
  <c r="E837" i="1" a="1"/>
  <c r="E837" i="1" s="1"/>
  <c r="E881" i="1" a="1"/>
  <c r="E881" i="1"/>
  <c r="E882" i="1" a="1"/>
  <c r="E882" i="1" s="1"/>
  <c r="E920" i="1" a="1"/>
  <c r="E920" i="1"/>
  <c r="E927" i="1" a="1"/>
  <c r="E927" i="1" s="1"/>
  <c r="E934" i="1" a="1"/>
  <c r="E934" i="1"/>
  <c r="E966" i="1" a="1"/>
  <c r="E966" i="1"/>
  <c r="E62" i="1" a="1"/>
  <c r="E62" i="1" s="1"/>
  <c r="E108" i="1" a="1"/>
  <c r="E108" i="1"/>
  <c r="E130" i="1" a="1"/>
  <c r="E130" i="1"/>
  <c r="E132" i="1" a="1"/>
  <c r="E132" i="1" s="1"/>
  <c r="E213" i="1" a="1"/>
  <c r="E213" i="1"/>
  <c r="E243" i="1" a="1"/>
  <c r="E243" i="1" s="1"/>
  <c r="E262" i="1" a="1"/>
  <c r="E262" i="1"/>
  <c r="E277" i="1" a="1"/>
  <c r="E277" i="1"/>
  <c r="E344" i="1" a="1"/>
  <c r="E344" i="1" s="1"/>
  <c r="E390" i="1" a="1"/>
  <c r="E390" i="1"/>
  <c r="E410" i="1" a="1"/>
  <c r="E410" i="1"/>
  <c r="E447" i="1" a="1"/>
  <c r="E447" i="1" s="1"/>
  <c r="E538" i="1" a="1"/>
  <c r="E538" i="1"/>
  <c r="E578" i="1" a="1"/>
  <c r="E578" i="1" s="1"/>
  <c r="E637" i="1" a="1"/>
  <c r="E637" i="1"/>
  <c r="E802" i="1" a="1"/>
  <c r="E802" i="1" s="1"/>
  <c r="E844" i="1" a="1"/>
  <c r="E844" i="1"/>
  <c r="E854" i="1" a="1"/>
  <c r="E854" i="1"/>
  <c r="E868" i="1" a="1"/>
  <c r="E868" i="1"/>
  <c r="E901" i="1" a="1"/>
  <c r="E901" i="1" s="1"/>
  <c r="E47" i="1" a="1"/>
  <c r="E47" i="1"/>
  <c r="E73" i="1" a="1"/>
  <c r="E73" i="1"/>
  <c r="E134" i="1" a="1"/>
  <c r="E134" i="1" s="1"/>
  <c r="E136" i="1" a="1"/>
  <c r="E136" i="1" s="1"/>
  <c r="E187" i="1" a="1"/>
  <c r="E187" i="1"/>
  <c r="E215" i="1" a="1"/>
  <c r="E215" i="1" s="1"/>
  <c r="E250" i="1" a="1"/>
  <c r="E250" i="1" s="1"/>
  <c r="E293" i="1" a="1"/>
  <c r="E293" i="1"/>
  <c r="E372" i="1" a="1"/>
  <c r="E372" i="1"/>
  <c r="E543" i="1" a="1"/>
  <c r="E543" i="1"/>
  <c r="E558" i="1" a="1"/>
  <c r="E558" i="1" s="1"/>
  <c r="E564" i="1" a="1"/>
  <c r="E564" i="1"/>
  <c r="E603" i="1" a="1"/>
  <c r="E603" i="1"/>
  <c r="E723" i="1" a="1"/>
  <c r="E723" i="1" s="1"/>
  <c r="E793" i="1" a="1"/>
  <c r="E793" i="1" s="1"/>
  <c r="E840" i="1" a="1"/>
  <c r="E840" i="1" s="1"/>
  <c r="E879" i="1" a="1"/>
  <c r="E879" i="1"/>
  <c r="E893" i="1" a="1"/>
  <c r="E893" i="1" s="1"/>
  <c r="E907" i="1" a="1"/>
  <c r="E907" i="1"/>
  <c r="E911" i="1" a="1"/>
  <c r="E911" i="1"/>
  <c r="E941" i="1" a="1"/>
  <c r="E941" i="1"/>
  <c r="E17" i="1" a="1"/>
  <c r="E17" i="1" s="1"/>
  <c r="E87" i="1" a="1"/>
  <c r="E87" i="1"/>
  <c r="E118" i="1" a="1"/>
  <c r="E118" i="1" s="1"/>
  <c r="E182" i="1" a="1"/>
  <c r="E182" i="1"/>
  <c r="E258" i="1" a="1"/>
  <c r="E258" i="1" s="1"/>
  <c r="E267" i="1" a="1"/>
  <c r="E267" i="1"/>
  <c r="E301" i="1" a="1"/>
  <c r="E301" i="1"/>
  <c r="E304" i="1" a="1"/>
  <c r="E304" i="1" s="1"/>
  <c r="E365" i="1" a="1"/>
  <c r="E365" i="1"/>
  <c r="E392" i="1" a="1"/>
  <c r="E392" i="1"/>
  <c r="E413" i="1" a="1"/>
  <c r="E413" i="1"/>
  <c r="E485" i="1" a="1"/>
  <c r="E485" i="1" s="1"/>
  <c r="E534" i="1" a="1"/>
  <c r="E534" i="1" s="1"/>
  <c r="E595" i="1" a="1"/>
  <c r="E595" i="1" s="1"/>
  <c r="E602" i="1" a="1"/>
  <c r="E602" i="1" s="1"/>
  <c r="E629" i="1" a="1"/>
  <c r="E629" i="1" s="1"/>
  <c r="E678" i="1" a="1"/>
  <c r="E678" i="1"/>
  <c r="E710" i="1" a="1"/>
  <c r="E710" i="1"/>
  <c r="E813" i="1" a="1"/>
  <c r="E813" i="1" s="1"/>
  <c r="E980" i="1" a="1"/>
  <c r="E980" i="1"/>
  <c r="E986" i="1" a="1"/>
  <c r="E986" i="1"/>
  <c r="E23" i="1" a="1"/>
  <c r="E23" i="1"/>
  <c r="E38" i="1" a="1"/>
  <c r="E38" i="1" s="1"/>
  <c r="E59" i="1" a="1"/>
  <c r="E59" i="1"/>
  <c r="E63" i="1" a="1"/>
  <c r="E63" i="1" s="1"/>
  <c r="E75" i="1" a="1"/>
  <c r="E75" i="1"/>
  <c r="E149" i="1" a="1"/>
  <c r="E149" i="1" s="1"/>
  <c r="E170" i="1" a="1"/>
  <c r="E170" i="1"/>
  <c r="E284" i="1" a="1"/>
  <c r="E284" i="1"/>
  <c r="E306" i="1" a="1"/>
  <c r="E306" i="1" s="1"/>
  <c r="E327" i="1" a="1"/>
  <c r="E327" i="1"/>
  <c r="E462" i="1" a="1"/>
  <c r="E462" i="1"/>
  <c r="E470" i="1" a="1"/>
  <c r="E470" i="1" s="1"/>
  <c r="E515" i="1" a="1"/>
  <c r="E515" i="1" s="1"/>
  <c r="E531" i="1" a="1"/>
  <c r="E531" i="1" s="1"/>
  <c r="E539" i="1" a="1"/>
  <c r="E539" i="1"/>
  <c r="E557" i="1" a="1"/>
  <c r="E557" i="1"/>
  <c r="E596" i="1" a="1"/>
  <c r="E596" i="1" s="1"/>
  <c r="E680" i="1" a="1"/>
  <c r="E680" i="1"/>
  <c r="E715" i="1" a="1"/>
  <c r="E715" i="1"/>
  <c r="E838" i="1" a="1"/>
  <c r="E838" i="1" s="1"/>
  <c r="E848" i="1" a="1"/>
  <c r="E848" i="1"/>
  <c r="Q30" i="1"/>
  <c r="R33" i="1"/>
  <c r="R32" i="1"/>
  <c r="Q33" i="1"/>
  <c r="Q32" i="1"/>
  <c r="R31" i="1"/>
  <c r="R30" i="1"/>
  <c r="R24" i="1" a="1"/>
  <c r="R24" i="1" s="1"/>
  <c r="P24" i="1" a="1"/>
  <c r="P24" i="1" s="1"/>
  <c r="G3" i="3"/>
  <c r="G4" i="3"/>
  <c r="G5" i="3"/>
  <c r="G6" i="3"/>
  <c r="G7" i="3"/>
  <c r="G8" i="3"/>
  <c r="G9" i="3"/>
  <c r="G10" i="3"/>
  <c r="G11" i="3"/>
  <c r="G2" i="3"/>
  <c r="L272" i="1"/>
  <c r="L634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L263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J19" i="1"/>
  <c r="K19" i="1" s="1"/>
  <c r="J20" i="1"/>
  <c r="J21" i="1"/>
  <c r="J22" i="1"/>
  <c r="J23" i="1"/>
  <c r="K23" i="1" s="1"/>
  <c r="J24" i="1"/>
  <c r="K24" i="1" s="1"/>
  <c r="J25" i="1"/>
  <c r="K25" i="1" s="1"/>
  <c r="J26" i="1"/>
  <c r="K26" i="1" s="1"/>
  <c r="J27" i="1"/>
  <c r="J28" i="1"/>
  <c r="J29" i="1"/>
  <c r="J30" i="1"/>
  <c r="J31" i="1"/>
  <c r="J32" i="1"/>
  <c r="K32" i="1" s="1"/>
  <c r="J33" i="1"/>
  <c r="J34" i="1"/>
  <c r="K34" i="1" s="1"/>
  <c r="J35" i="1"/>
  <c r="J36" i="1"/>
  <c r="J37" i="1"/>
  <c r="J38" i="1"/>
  <c r="J39" i="1"/>
  <c r="J40" i="1"/>
  <c r="J41" i="1"/>
  <c r="J42" i="1"/>
  <c r="J43" i="1"/>
  <c r="K43" i="1" s="1"/>
  <c r="J44" i="1"/>
  <c r="J45" i="1"/>
  <c r="K45" i="1" s="1"/>
  <c r="J46" i="1"/>
  <c r="K46" i="1" s="1"/>
  <c r="J47" i="1"/>
  <c r="J48" i="1"/>
  <c r="K48" i="1" s="1"/>
  <c r="J49" i="1"/>
  <c r="J50" i="1"/>
  <c r="K50" i="1" s="1"/>
  <c r="J51" i="1"/>
  <c r="K51" i="1" s="1"/>
  <c r="J52" i="1"/>
  <c r="K52" i="1" s="1"/>
  <c r="J53" i="1"/>
  <c r="K53" i="1" s="1"/>
  <c r="J54" i="1"/>
  <c r="K54" i="1" s="1"/>
  <c r="J55" i="1"/>
  <c r="J56" i="1"/>
  <c r="J57" i="1"/>
  <c r="J58" i="1"/>
  <c r="J59" i="1"/>
  <c r="J60" i="1"/>
  <c r="J61" i="1"/>
  <c r="K61" i="1" s="1"/>
  <c r="J62" i="1"/>
  <c r="J63" i="1"/>
  <c r="J64" i="1"/>
  <c r="J65" i="1"/>
  <c r="K65" i="1" s="1"/>
  <c r="J66" i="1"/>
  <c r="J67" i="1"/>
  <c r="K67" i="1" s="1"/>
  <c r="J68" i="1"/>
  <c r="K68" i="1" s="1"/>
  <c r="J69" i="1"/>
  <c r="K69" i="1" s="1"/>
  <c r="J70" i="1"/>
  <c r="K70" i="1" s="1"/>
  <c r="J71" i="1"/>
  <c r="K71" i="1" s="1"/>
  <c r="J72" i="1"/>
  <c r="J73" i="1"/>
  <c r="J74" i="1"/>
  <c r="K74" i="1" s="1"/>
  <c r="J75" i="1"/>
  <c r="J76" i="1"/>
  <c r="J77" i="1"/>
  <c r="J78" i="1"/>
  <c r="J79" i="1"/>
  <c r="J80" i="1"/>
  <c r="J81" i="1"/>
  <c r="J82" i="1"/>
  <c r="J83" i="1"/>
  <c r="K83" i="1" s="1"/>
  <c r="J84" i="1"/>
  <c r="K84" i="1" s="1"/>
  <c r="J85" i="1"/>
  <c r="J86" i="1"/>
  <c r="J87" i="1"/>
  <c r="K87" i="1" s="1"/>
  <c r="J88" i="1"/>
  <c r="J89" i="1"/>
  <c r="J90" i="1"/>
  <c r="K90" i="1" s="1"/>
  <c r="J91" i="1"/>
  <c r="J92" i="1"/>
  <c r="K92" i="1" s="1"/>
  <c r="J93" i="1"/>
  <c r="K93" i="1" s="1"/>
  <c r="J94" i="1"/>
  <c r="K94" i="1" s="1"/>
  <c r="J95" i="1"/>
  <c r="K95" i="1" s="1"/>
  <c r="J96" i="1"/>
  <c r="J97" i="1"/>
  <c r="J98" i="1"/>
  <c r="J99" i="1"/>
  <c r="K99" i="1" s="1"/>
  <c r="J100" i="1"/>
  <c r="J101" i="1"/>
  <c r="K101" i="1" s="1"/>
  <c r="J102" i="1"/>
  <c r="J103" i="1"/>
  <c r="K103" i="1" s="1"/>
  <c r="J104" i="1"/>
  <c r="J105" i="1"/>
  <c r="J106" i="1"/>
  <c r="J107" i="1"/>
  <c r="J108" i="1"/>
  <c r="J109" i="1"/>
  <c r="J110" i="1"/>
  <c r="J111" i="1"/>
  <c r="L792" i="1" s="1"/>
  <c r="J112" i="1"/>
  <c r="J113" i="1"/>
  <c r="J114" i="1"/>
  <c r="K114" i="1" s="1"/>
  <c r="J115" i="1"/>
  <c r="J116" i="1"/>
  <c r="L291" i="1" s="1"/>
  <c r="J117" i="1"/>
  <c r="J118" i="1"/>
  <c r="J119" i="1"/>
  <c r="J120" i="1"/>
  <c r="J121" i="1"/>
  <c r="J122" i="1"/>
  <c r="J123" i="1"/>
  <c r="K123" i="1" s="1"/>
  <c r="J124" i="1"/>
  <c r="K124" i="1" s="1"/>
  <c r="J125" i="1"/>
  <c r="K125" i="1" s="1"/>
  <c r="J126" i="1"/>
  <c r="K126" i="1" s="1"/>
  <c r="J127" i="1"/>
  <c r="J128" i="1"/>
  <c r="K128" i="1" s="1"/>
  <c r="J129" i="1"/>
  <c r="J130" i="1"/>
  <c r="K130" i="1" s="1"/>
  <c r="J131" i="1"/>
  <c r="J132" i="1"/>
  <c r="K132" i="1" s="1"/>
  <c r="J133" i="1"/>
  <c r="J134" i="1"/>
  <c r="K134" i="1" s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J153" i="1"/>
  <c r="J154" i="1"/>
  <c r="K154" i="1" s="1"/>
  <c r="J155" i="1"/>
  <c r="J156" i="1"/>
  <c r="J157" i="1"/>
  <c r="J158" i="1"/>
  <c r="J159" i="1"/>
  <c r="J160" i="1"/>
  <c r="J161" i="1"/>
  <c r="J162" i="1"/>
  <c r="L6" i="1" s="1"/>
  <c r="J163" i="1"/>
  <c r="K163" i="1" s="1"/>
  <c r="J164" i="1"/>
  <c r="K164" i="1" s="1"/>
  <c r="J165" i="1"/>
  <c r="J166" i="1"/>
  <c r="J167" i="1"/>
  <c r="K167" i="1" s="1"/>
  <c r="J168" i="1"/>
  <c r="J169" i="1"/>
  <c r="J170" i="1"/>
  <c r="J171" i="1"/>
  <c r="J172" i="1"/>
  <c r="K172" i="1" s="1"/>
  <c r="J173" i="1"/>
  <c r="J174" i="1"/>
  <c r="K174" i="1" s="1"/>
  <c r="J175" i="1"/>
  <c r="J176" i="1"/>
  <c r="J177" i="1"/>
  <c r="J178" i="1"/>
  <c r="J179" i="1"/>
  <c r="J180" i="1"/>
  <c r="J181" i="1"/>
  <c r="J182" i="1"/>
  <c r="J183" i="1"/>
  <c r="K183" i="1" s="1"/>
  <c r="J184" i="1"/>
  <c r="K184" i="1" s="1"/>
  <c r="J185" i="1"/>
  <c r="J186" i="1"/>
  <c r="J187" i="1"/>
  <c r="J188" i="1"/>
  <c r="J189" i="1"/>
  <c r="J190" i="1"/>
  <c r="J191" i="1"/>
  <c r="J192" i="1"/>
  <c r="K192" i="1" s="1"/>
  <c r="J193" i="1"/>
  <c r="J194" i="1"/>
  <c r="K194" i="1" s="1"/>
  <c r="J195" i="1"/>
  <c r="K195" i="1" s="1"/>
  <c r="J196" i="1"/>
  <c r="J197" i="1"/>
  <c r="J198" i="1"/>
  <c r="J199" i="1"/>
  <c r="J200" i="1"/>
  <c r="J201" i="1"/>
  <c r="K201" i="1" s="1"/>
  <c r="J202" i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J211" i="1"/>
  <c r="K211" i="1" s="1"/>
  <c r="J212" i="1"/>
  <c r="J213" i="1"/>
  <c r="L923" i="1" s="1"/>
  <c r="J214" i="1"/>
  <c r="K214" i="1" s="1"/>
  <c r="J215" i="1"/>
  <c r="J216" i="1"/>
  <c r="J217" i="1"/>
  <c r="J218" i="1"/>
  <c r="J219" i="1"/>
  <c r="J220" i="1"/>
  <c r="J221" i="1"/>
  <c r="J222" i="1"/>
  <c r="J223" i="1"/>
  <c r="K223" i="1" s="1"/>
  <c r="J224" i="1"/>
  <c r="K224" i="1" s="1"/>
  <c r="J225" i="1"/>
  <c r="J226" i="1"/>
  <c r="J227" i="1"/>
  <c r="K227" i="1" s="1"/>
  <c r="J228" i="1"/>
  <c r="K228" i="1" s="1"/>
  <c r="J229" i="1"/>
  <c r="J230" i="1"/>
  <c r="K230" i="1" s="1"/>
  <c r="J231" i="1"/>
  <c r="J232" i="1"/>
  <c r="K232" i="1" s="1"/>
  <c r="J233" i="1"/>
  <c r="K233" i="1" s="1"/>
  <c r="J234" i="1"/>
  <c r="K234" i="1" s="1"/>
  <c r="J235" i="1"/>
  <c r="K235" i="1" s="1"/>
  <c r="J236" i="1"/>
  <c r="J237" i="1"/>
  <c r="J238" i="1"/>
  <c r="J239" i="1"/>
  <c r="K239" i="1" s="1"/>
  <c r="J240" i="1"/>
  <c r="J241" i="1"/>
  <c r="K241" i="1" s="1"/>
  <c r="J242" i="1"/>
  <c r="J243" i="1"/>
  <c r="J244" i="1"/>
  <c r="K244" i="1" s="1"/>
  <c r="J245" i="1"/>
  <c r="J246" i="1"/>
  <c r="J247" i="1"/>
  <c r="J248" i="1"/>
  <c r="J249" i="1"/>
  <c r="J250" i="1"/>
  <c r="J251" i="1"/>
  <c r="J252" i="1"/>
  <c r="K252" i="1" s="1"/>
  <c r="J253" i="1"/>
  <c r="J254" i="1"/>
  <c r="K254" i="1" s="1"/>
  <c r="J255" i="1"/>
  <c r="J256" i="1"/>
  <c r="J257" i="1"/>
  <c r="J258" i="1"/>
  <c r="J259" i="1"/>
  <c r="J260" i="1"/>
  <c r="J261" i="1"/>
  <c r="J262" i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J271" i="1"/>
  <c r="J272" i="1"/>
  <c r="K272" i="1" s="1"/>
  <c r="J273" i="1"/>
  <c r="J274" i="1"/>
  <c r="J275" i="1"/>
  <c r="K275" i="1" s="1"/>
  <c r="J276" i="1"/>
  <c r="J277" i="1"/>
  <c r="J278" i="1"/>
  <c r="J279" i="1"/>
  <c r="J280" i="1"/>
  <c r="J281" i="1"/>
  <c r="K281" i="1" s="1"/>
  <c r="J282" i="1"/>
  <c r="J283" i="1"/>
  <c r="K283" i="1" s="1"/>
  <c r="J284" i="1"/>
  <c r="J285" i="1"/>
  <c r="K285" i="1" s="1"/>
  <c r="J286" i="1"/>
  <c r="K286" i="1" s="1"/>
  <c r="J287" i="1"/>
  <c r="J288" i="1"/>
  <c r="K288" i="1" s="1"/>
  <c r="J289" i="1"/>
  <c r="K289" i="1" s="1"/>
  <c r="J290" i="1"/>
  <c r="J291" i="1"/>
  <c r="K291" i="1" s="1"/>
  <c r="J292" i="1"/>
  <c r="J293" i="1"/>
  <c r="J294" i="1"/>
  <c r="K294" i="1" s="1"/>
  <c r="J295" i="1"/>
  <c r="J296" i="1"/>
  <c r="J297" i="1"/>
  <c r="J298" i="1"/>
  <c r="J299" i="1"/>
  <c r="J300" i="1"/>
  <c r="J301" i="1"/>
  <c r="K301" i="1" s="1"/>
  <c r="J302" i="1"/>
  <c r="J303" i="1"/>
  <c r="J304" i="1"/>
  <c r="J305" i="1"/>
  <c r="K305" i="1" s="1"/>
  <c r="J306" i="1"/>
  <c r="J307" i="1"/>
  <c r="K307" i="1" s="1"/>
  <c r="J308" i="1"/>
  <c r="K308" i="1" s="1"/>
  <c r="J309" i="1"/>
  <c r="J310" i="1"/>
  <c r="K310" i="1" s="1"/>
  <c r="J311" i="1"/>
  <c r="K311" i="1" s="1"/>
  <c r="J312" i="1"/>
  <c r="K312" i="1" s="1"/>
  <c r="J313" i="1"/>
  <c r="J314" i="1"/>
  <c r="K314" i="1" s="1"/>
  <c r="J315" i="1"/>
  <c r="J316" i="1"/>
  <c r="J317" i="1"/>
  <c r="J318" i="1"/>
  <c r="J319" i="1"/>
  <c r="J320" i="1"/>
  <c r="J321" i="1"/>
  <c r="J322" i="1"/>
  <c r="J323" i="1"/>
  <c r="K323" i="1" s="1"/>
  <c r="J324" i="1"/>
  <c r="K324" i="1" s="1"/>
  <c r="J325" i="1"/>
  <c r="J326" i="1"/>
  <c r="J327" i="1"/>
  <c r="J328" i="1"/>
  <c r="J329" i="1"/>
  <c r="J330" i="1"/>
  <c r="J331" i="1"/>
  <c r="L331" i="1" s="1"/>
  <c r="J332" i="1"/>
  <c r="K332" i="1" s="1"/>
  <c r="J333" i="1"/>
  <c r="J334" i="1"/>
  <c r="K334" i="1" s="1"/>
  <c r="J335" i="1"/>
  <c r="K335" i="1" s="1"/>
  <c r="J336" i="1"/>
  <c r="J337" i="1"/>
  <c r="J338" i="1"/>
  <c r="J339" i="1"/>
  <c r="K339" i="1" s="1"/>
  <c r="J340" i="1"/>
  <c r="J341" i="1"/>
  <c r="K341" i="1" s="1"/>
  <c r="J342" i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J351" i="1"/>
  <c r="J352" i="1"/>
  <c r="J353" i="1"/>
  <c r="J354" i="1"/>
  <c r="K354" i="1" s="1"/>
  <c r="J355" i="1"/>
  <c r="J356" i="1"/>
  <c r="L794" i="1" s="1"/>
  <c r="J357" i="1"/>
  <c r="J358" i="1"/>
  <c r="J359" i="1"/>
  <c r="J360" i="1"/>
  <c r="J361" i="1"/>
  <c r="J362" i="1"/>
  <c r="J363" i="1"/>
  <c r="K363" i="1" s="1"/>
  <c r="J364" i="1"/>
  <c r="J365" i="1"/>
  <c r="K365" i="1" s="1"/>
  <c r="J366" i="1"/>
  <c r="K366" i="1" s="1"/>
  <c r="J367" i="1"/>
  <c r="J368" i="1"/>
  <c r="K368" i="1" s="1"/>
  <c r="J369" i="1"/>
  <c r="L183" i="1" s="1"/>
  <c r="J370" i="1"/>
  <c r="J371" i="1"/>
  <c r="J372" i="1"/>
  <c r="K372" i="1" s="1"/>
  <c r="J373" i="1"/>
  <c r="K373" i="1" s="1"/>
  <c r="J374" i="1"/>
  <c r="K374" i="1" s="1"/>
  <c r="J375" i="1"/>
  <c r="J376" i="1"/>
  <c r="J377" i="1"/>
  <c r="L985" i="1" s="1"/>
  <c r="J378" i="1"/>
  <c r="J379" i="1"/>
  <c r="J380" i="1"/>
  <c r="J381" i="1"/>
  <c r="K381" i="1" s="1"/>
  <c r="J382" i="1"/>
  <c r="J383" i="1"/>
  <c r="K383" i="1" s="1"/>
  <c r="J384" i="1"/>
  <c r="J385" i="1"/>
  <c r="J386" i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J393" i="1"/>
  <c r="J394" i="1"/>
  <c r="K394" i="1" s="1"/>
  <c r="J395" i="1"/>
  <c r="J396" i="1"/>
  <c r="J397" i="1"/>
  <c r="J398" i="1"/>
  <c r="J399" i="1"/>
  <c r="J400" i="1"/>
  <c r="J401" i="1"/>
  <c r="K401" i="1" s="1"/>
  <c r="J402" i="1"/>
  <c r="J403" i="1"/>
  <c r="K403" i="1" s="1"/>
  <c r="J404" i="1"/>
  <c r="K404" i="1" s="1"/>
  <c r="J405" i="1"/>
  <c r="K405" i="1" s="1"/>
  <c r="J406" i="1"/>
  <c r="J407" i="1"/>
  <c r="K407" i="1" s="1"/>
  <c r="J408" i="1"/>
  <c r="L408" i="1" s="1"/>
  <c r="J409" i="1"/>
  <c r="K409" i="1" s="1"/>
  <c r="J410" i="1"/>
  <c r="K410" i="1" s="1"/>
  <c r="J411" i="1"/>
  <c r="J412" i="1"/>
  <c r="K412" i="1" s="1"/>
  <c r="J413" i="1"/>
  <c r="K413" i="1" s="1"/>
  <c r="J414" i="1"/>
  <c r="K414" i="1" s="1"/>
  <c r="J415" i="1"/>
  <c r="K415" i="1" s="1"/>
  <c r="J416" i="1"/>
  <c r="J417" i="1"/>
  <c r="J418" i="1"/>
  <c r="L472" i="1" s="1"/>
  <c r="J419" i="1"/>
  <c r="K419" i="1" s="1"/>
  <c r="J420" i="1"/>
  <c r="J421" i="1"/>
  <c r="J422" i="1"/>
  <c r="J423" i="1"/>
  <c r="K423" i="1" s="1"/>
  <c r="J424" i="1"/>
  <c r="J425" i="1"/>
  <c r="J426" i="1"/>
  <c r="J427" i="1"/>
  <c r="J428" i="1"/>
  <c r="J429" i="1"/>
  <c r="J430" i="1"/>
  <c r="L19" i="1" s="1"/>
  <c r="J431" i="1"/>
  <c r="J432" i="1"/>
  <c r="J433" i="1"/>
  <c r="J434" i="1"/>
  <c r="K434" i="1" s="1"/>
  <c r="J435" i="1"/>
  <c r="L474" i="1" s="1"/>
  <c r="J436" i="1"/>
  <c r="J437" i="1"/>
  <c r="J438" i="1"/>
  <c r="J439" i="1"/>
  <c r="J440" i="1"/>
  <c r="J441" i="1"/>
  <c r="J442" i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J453" i="1"/>
  <c r="J454" i="1"/>
  <c r="K454" i="1" s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J474" i="1"/>
  <c r="K474" i="1" s="1"/>
  <c r="J475" i="1"/>
  <c r="K475" i="1" s="1"/>
  <c r="J476" i="1"/>
  <c r="J477" i="1"/>
  <c r="J478" i="1"/>
  <c r="J479" i="1"/>
  <c r="K479" i="1" s="1"/>
  <c r="J480" i="1"/>
  <c r="J481" i="1"/>
  <c r="K481" i="1" s="1"/>
  <c r="J482" i="1"/>
  <c r="J483" i="1"/>
  <c r="J484" i="1"/>
  <c r="J485" i="1"/>
  <c r="K485" i="1" s="1"/>
  <c r="J486" i="1"/>
  <c r="J487" i="1"/>
  <c r="K487" i="1" s="1"/>
  <c r="J488" i="1"/>
  <c r="J489" i="1"/>
  <c r="J490" i="1"/>
  <c r="K490" i="1" s="1"/>
  <c r="J491" i="1"/>
  <c r="K491" i="1" s="1"/>
  <c r="J492" i="1"/>
  <c r="J493" i="1"/>
  <c r="J494" i="1"/>
  <c r="K494" i="1" s="1"/>
  <c r="J495" i="1"/>
  <c r="J496" i="1"/>
  <c r="J497" i="1"/>
  <c r="J498" i="1"/>
  <c r="J499" i="1"/>
  <c r="K499" i="1" s="1"/>
  <c r="J500" i="1"/>
  <c r="J501" i="1"/>
  <c r="J502" i="1"/>
  <c r="J503" i="1"/>
  <c r="K503" i="1" s="1"/>
  <c r="J504" i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J511" i="1"/>
  <c r="J512" i="1"/>
  <c r="K512" i="1" s="1"/>
  <c r="J513" i="1"/>
  <c r="J514" i="1"/>
  <c r="K514" i="1" s="1"/>
  <c r="J515" i="1"/>
  <c r="K515" i="1" s="1"/>
  <c r="J516" i="1"/>
  <c r="L652" i="1" s="1"/>
  <c r="J517" i="1"/>
  <c r="J518" i="1"/>
  <c r="J519" i="1"/>
  <c r="J520" i="1"/>
  <c r="J521" i="1"/>
  <c r="K521" i="1" s="1"/>
  <c r="J522" i="1"/>
  <c r="J523" i="1"/>
  <c r="K523" i="1" s="1"/>
  <c r="J524" i="1"/>
  <c r="K524" i="1" s="1"/>
  <c r="J525" i="1"/>
  <c r="J526" i="1"/>
  <c r="J527" i="1"/>
  <c r="J528" i="1"/>
  <c r="K528" i="1" s="1"/>
  <c r="J529" i="1"/>
  <c r="L529" i="1" s="1"/>
  <c r="J530" i="1"/>
  <c r="K530" i="1" s="1"/>
  <c r="J531" i="1"/>
  <c r="K531" i="1" s="1"/>
  <c r="J532" i="1"/>
  <c r="J533" i="1"/>
  <c r="J534" i="1"/>
  <c r="K534" i="1" s="1"/>
  <c r="J535" i="1"/>
  <c r="J536" i="1"/>
  <c r="J537" i="1"/>
  <c r="J538" i="1"/>
  <c r="J539" i="1"/>
  <c r="J540" i="1"/>
  <c r="J541" i="1"/>
  <c r="J542" i="1"/>
  <c r="J543" i="1"/>
  <c r="J544" i="1"/>
  <c r="J545" i="1"/>
  <c r="K545" i="1" s="1"/>
  <c r="J546" i="1"/>
  <c r="J547" i="1"/>
  <c r="K547" i="1" s="1"/>
  <c r="J548" i="1"/>
  <c r="K548" i="1" s="1"/>
  <c r="J549" i="1"/>
  <c r="L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L414" i="1" s="1"/>
  <c r="J556" i="1"/>
  <c r="L163" i="1" s="1"/>
  <c r="J557" i="1"/>
  <c r="J558" i="1"/>
  <c r="J559" i="1"/>
  <c r="J560" i="1"/>
  <c r="J561" i="1"/>
  <c r="J562" i="1"/>
  <c r="J563" i="1"/>
  <c r="K563" i="1" s="1"/>
  <c r="J564" i="1"/>
  <c r="K564" i="1" s="1"/>
  <c r="J565" i="1"/>
  <c r="J566" i="1"/>
  <c r="J567" i="1"/>
  <c r="K567" i="1" s="1"/>
  <c r="J568" i="1"/>
  <c r="J569" i="1"/>
  <c r="K569" i="1" s="1"/>
  <c r="J570" i="1"/>
  <c r="K570" i="1" s="1"/>
  <c r="J571" i="1"/>
  <c r="L571" i="1" s="1"/>
  <c r="J572" i="1"/>
  <c r="K572" i="1" s="1"/>
  <c r="J573" i="1"/>
  <c r="J574" i="1"/>
  <c r="K574" i="1" s="1"/>
  <c r="J575" i="1"/>
  <c r="K575" i="1" s="1"/>
  <c r="J576" i="1"/>
  <c r="J577" i="1"/>
  <c r="J578" i="1"/>
  <c r="J579" i="1"/>
  <c r="K579" i="1" s="1"/>
  <c r="J580" i="1"/>
  <c r="J581" i="1"/>
  <c r="K581" i="1" s="1"/>
  <c r="J582" i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J590" i="1"/>
  <c r="J591" i="1"/>
  <c r="J592" i="1"/>
  <c r="J593" i="1"/>
  <c r="J594" i="1"/>
  <c r="K594" i="1" s="1"/>
  <c r="J595" i="1"/>
  <c r="J596" i="1"/>
  <c r="J597" i="1"/>
  <c r="L994" i="1" s="1"/>
  <c r="J598" i="1"/>
  <c r="J599" i="1"/>
  <c r="J600" i="1"/>
  <c r="J601" i="1"/>
  <c r="J602" i="1"/>
  <c r="J603" i="1"/>
  <c r="J604" i="1"/>
  <c r="J605" i="1"/>
  <c r="J606" i="1"/>
  <c r="K606" i="1" s="1"/>
  <c r="J607" i="1"/>
  <c r="K607" i="1" s="1"/>
  <c r="J608" i="1"/>
  <c r="J609" i="1"/>
  <c r="J610" i="1"/>
  <c r="K610" i="1" s="1"/>
  <c r="J611" i="1"/>
  <c r="L611" i="1" s="1"/>
  <c r="J612" i="1"/>
  <c r="K612" i="1" s="1"/>
  <c r="J613" i="1"/>
  <c r="K613" i="1" s="1"/>
  <c r="J614" i="1"/>
  <c r="K614" i="1" s="1"/>
  <c r="J615" i="1"/>
  <c r="J616" i="1"/>
  <c r="J617" i="1"/>
  <c r="J618" i="1"/>
  <c r="J619" i="1"/>
  <c r="J620" i="1"/>
  <c r="J621" i="1"/>
  <c r="K621" i="1" s="1"/>
  <c r="J622" i="1"/>
  <c r="J623" i="1"/>
  <c r="J624" i="1"/>
  <c r="J625" i="1"/>
  <c r="K625" i="1" s="1"/>
  <c r="J626" i="1"/>
  <c r="J627" i="1"/>
  <c r="J628" i="1"/>
  <c r="K628" i="1" s="1"/>
  <c r="J629" i="1"/>
  <c r="K629" i="1" s="1"/>
  <c r="J630" i="1"/>
  <c r="J631" i="1"/>
  <c r="J632" i="1"/>
  <c r="J633" i="1"/>
  <c r="J634" i="1"/>
  <c r="K634" i="1" s="1"/>
  <c r="J635" i="1"/>
  <c r="J636" i="1"/>
  <c r="J637" i="1"/>
  <c r="J638" i="1"/>
  <c r="J639" i="1"/>
  <c r="J640" i="1"/>
  <c r="J641" i="1"/>
  <c r="J642" i="1"/>
  <c r="L552" i="1" s="1"/>
  <c r="J643" i="1"/>
  <c r="K643" i="1" s="1"/>
  <c r="J644" i="1"/>
  <c r="K644" i="1" s="1"/>
  <c r="J645" i="1"/>
  <c r="J646" i="1"/>
  <c r="J647" i="1"/>
  <c r="K647" i="1" s="1"/>
  <c r="J648" i="1"/>
  <c r="J649" i="1"/>
  <c r="J650" i="1"/>
  <c r="K650" i="1" s="1"/>
  <c r="J651" i="1"/>
  <c r="J652" i="1"/>
  <c r="J653" i="1"/>
  <c r="K653" i="1" s="1"/>
  <c r="J654" i="1"/>
  <c r="K654" i="1" s="1"/>
  <c r="J655" i="1"/>
  <c r="K655" i="1" s="1"/>
  <c r="J656" i="1"/>
  <c r="J657" i="1"/>
  <c r="J658" i="1"/>
  <c r="J659" i="1"/>
  <c r="J660" i="1"/>
  <c r="J661" i="1"/>
  <c r="J662" i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J669" i="1"/>
  <c r="J670" i="1"/>
  <c r="J671" i="1"/>
  <c r="J672" i="1"/>
  <c r="K672" i="1" s="1"/>
  <c r="J673" i="1"/>
  <c r="J674" i="1"/>
  <c r="K674" i="1" s="1"/>
  <c r="J675" i="1"/>
  <c r="K675" i="1" s="1"/>
  <c r="J676" i="1"/>
  <c r="J677" i="1"/>
  <c r="J678" i="1"/>
  <c r="J679" i="1"/>
  <c r="J680" i="1"/>
  <c r="J681" i="1"/>
  <c r="J682" i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J691" i="1"/>
  <c r="K691" i="1" s="1"/>
  <c r="J692" i="1"/>
  <c r="J693" i="1"/>
  <c r="J694" i="1"/>
  <c r="K694" i="1" s="1"/>
  <c r="J695" i="1"/>
  <c r="J696" i="1"/>
  <c r="J697" i="1"/>
  <c r="J698" i="1"/>
  <c r="J699" i="1"/>
  <c r="J700" i="1"/>
  <c r="J701" i="1"/>
  <c r="J702" i="1"/>
  <c r="J703" i="1"/>
  <c r="J704" i="1"/>
  <c r="J705" i="1"/>
  <c r="K705" i="1" s="1"/>
  <c r="J706" i="1"/>
  <c r="J707" i="1"/>
  <c r="J708" i="1"/>
  <c r="K708" i="1" s="1"/>
  <c r="J709" i="1"/>
  <c r="J710" i="1"/>
  <c r="J711" i="1"/>
  <c r="K711" i="1" s="1"/>
  <c r="J712" i="1"/>
  <c r="K712" i="1" s="1"/>
  <c r="J713" i="1"/>
  <c r="K713" i="1" s="1"/>
  <c r="J714" i="1"/>
  <c r="K714" i="1" s="1"/>
  <c r="J715" i="1"/>
  <c r="J716" i="1"/>
  <c r="J717" i="1"/>
  <c r="J718" i="1"/>
  <c r="J719" i="1"/>
  <c r="J720" i="1"/>
  <c r="J721" i="1"/>
  <c r="K721" i="1" s="1"/>
  <c r="J722" i="1"/>
  <c r="J723" i="1"/>
  <c r="K723" i="1" s="1"/>
  <c r="J724" i="1"/>
  <c r="K724" i="1" s="1"/>
  <c r="J725" i="1"/>
  <c r="J726" i="1"/>
  <c r="J727" i="1"/>
  <c r="K727" i="1" s="1"/>
  <c r="J728" i="1"/>
  <c r="K728" i="1" s="1"/>
  <c r="J729" i="1"/>
  <c r="J730" i="1"/>
  <c r="K730" i="1" s="1"/>
  <c r="J731" i="1"/>
  <c r="J732" i="1"/>
  <c r="J733" i="1"/>
  <c r="J734" i="1"/>
  <c r="K734" i="1" s="1"/>
  <c r="J735" i="1"/>
  <c r="K735" i="1" s="1"/>
  <c r="J736" i="1"/>
  <c r="J737" i="1"/>
  <c r="J738" i="1"/>
  <c r="J739" i="1"/>
  <c r="J740" i="1"/>
  <c r="J741" i="1"/>
  <c r="J742" i="1"/>
  <c r="J743" i="1"/>
  <c r="J744" i="1"/>
  <c r="J745" i="1"/>
  <c r="J746" i="1"/>
  <c r="K746" i="1" s="1"/>
  <c r="J747" i="1"/>
  <c r="K747" i="1" s="1"/>
  <c r="J748" i="1"/>
  <c r="K748" i="1" s="1"/>
  <c r="J749" i="1"/>
  <c r="K749" i="1" s="1"/>
  <c r="J750" i="1"/>
  <c r="J751" i="1"/>
  <c r="J752" i="1"/>
  <c r="K752" i="1" s="1"/>
  <c r="J753" i="1"/>
  <c r="J754" i="1"/>
  <c r="K754" i="1" s="1"/>
  <c r="J755" i="1"/>
  <c r="K755" i="1" s="1"/>
  <c r="J756" i="1"/>
  <c r="J757" i="1"/>
  <c r="J758" i="1"/>
  <c r="J759" i="1"/>
  <c r="J760" i="1"/>
  <c r="J761" i="1"/>
  <c r="K761" i="1" s="1"/>
  <c r="J762" i="1"/>
  <c r="J763" i="1"/>
  <c r="J764" i="1"/>
  <c r="J765" i="1"/>
  <c r="J766" i="1"/>
  <c r="J767" i="1"/>
  <c r="L767" i="1" s="1"/>
  <c r="J768" i="1"/>
  <c r="K768" i="1" s="1"/>
  <c r="J769" i="1"/>
  <c r="K769" i="1" s="1"/>
  <c r="J770" i="1"/>
  <c r="J771" i="1"/>
  <c r="K771" i="1" s="1"/>
  <c r="J772" i="1"/>
  <c r="K772" i="1" s="1"/>
  <c r="J773" i="1"/>
  <c r="L773" i="1" s="1"/>
  <c r="J774" i="1"/>
  <c r="K774" i="1" s="1"/>
  <c r="J775" i="1"/>
  <c r="J776" i="1"/>
  <c r="J777" i="1"/>
  <c r="J778" i="1"/>
  <c r="J779" i="1"/>
  <c r="J780" i="1"/>
  <c r="J781" i="1"/>
  <c r="K781" i="1" s="1"/>
  <c r="J782" i="1"/>
  <c r="J783" i="1"/>
  <c r="K783" i="1" s="1"/>
  <c r="J784" i="1"/>
  <c r="K784" i="1" s="1"/>
  <c r="J785" i="1"/>
  <c r="K785" i="1" s="1"/>
  <c r="J786" i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J794" i="1"/>
  <c r="K794" i="1" s="1"/>
  <c r="J795" i="1"/>
  <c r="J796" i="1"/>
  <c r="J797" i="1"/>
  <c r="L797" i="1" s="1"/>
  <c r="J798" i="1"/>
  <c r="J799" i="1"/>
  <c r="J800" i="1"/>
  <c r="K800" i="1" s="1"/>
  <c r="J801" i="1"/>
  <c r="K801" i="1" s="1"/>
  <c r="J802" i="1"/>
  <c r="J803" i="1"/>
  <c r="K803" i="1" s="1"/>
  <c r="J804" i="1"/>
  <c r="K804" i="1" s="1"/>
  <c r="J805" i="1"/>
  <c r="J806" i="1"/>
  <c r="J807" i="1"/>
  <c r="K807" i="1" s="1"/>
  <c r="J808" i="1"/>
  <c r="K808" i="1" s="1"/>
  <c r="J809" i="1"/>
  <c r="K809" i="1" s="1"/>
  <c r="J810" i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J817" i="1"/>
  <c r="J818" i="1"/>
  <c r="J819" i="1"/>
  <c r="K819" i="1" s="1"/>
  <c r="J820" i="1"/>
  <c r="J821" i="1"/>
  <c r="K821" i="1" s="1"/>
  <c r="J822" i="1"/>
  <c r="J823" i="1"/>
  <c r="K823" i="1" s="1"/>
  <c r="J824" i="1"/>
  <c r="K824" i="1" s="1"/>
  <c r="J825" i="1"/>
  <c r="K825" i="1" s="1"/>
  <c r="J826" i="1"/>
  <c r="K826" i="1" s="1"/>
  <c r="J827" i="1"/>
  <c r="J828" i="1"/>
  <c r="K828" i="1" s="1"/>
  <c r="J829" i="1"/>
  <c r="K829" i="1" s="1"/>
  <c r="J830" i="1"/>
  <c r="J831" i="1"/>
  <c r="L831" i="1" s="1"/>
  <c r="J832" i="1"/>
  <c r="J833" i="1"/>
  <c r="J834" i="1"/>
  <c r="K834" i="1" s="1"/>
  <c r="J835" i="1"/>
  <c r="J836" i="1"/>
  <c r="L404" i="1" s="1"/>
  <c r="J837" i="1"/>
  <c r="J838" i="1"/>
  <c r="J839" i="1"/>
  <c r="J840" i="1"/>
  <c r="J841" i="1"/>
  <c r="J842" i="1"/>
  <c r="J843" i="1"/>
  <c r="K843" i="1" s="1"/>
  <c r="J844" i="1"/>
  <c r="J845" i="1"/>
  <c r="J846" i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J856" i="1"/>
  <c r="J857" i="1"/>
  <c r="J858" i="1"/>
  <c r="J859" i="1"/>
  <c r="L887" i="1" s="1"/>
  <c r="J860" i="1"/>
  <c r="J861" i="1"/>
  <c r="K861" i="1" s="1"/>
  <c r="J862" i="1"/>
  <c r="J863" i="1"/>
  <c r="J864" i="1"/>
  <c r="K864" i="1" s="1"/>
  <c r="J865" i="1"/>
  <c r="J866" i="1"/>
  <c r="J867" i="1"/>
  <c r="J868" i="1"/>
  <c r="K868" i="1" s="1"/>
  <c r="J869" i="1"/>
  <c r="K869" i="1" s="1"/>
  <c r="J870" i="1"/>
  <c r="J871" i="1"/>
  <c r="K871" i="1" s="1"/>
  <c r="J872" i="1"/>
  <c r="K872" i="1" s="1"/>
  <c r="J873" i="1"/>
  <c r="J874" i="1"/>
  <c r="K874" i="1" s="1"/>
  <c r="J875" i="1"/>
  <c r="J876" i="1"/>
  <c r="J877" i="1"/>
  <c r="J878" i="1"/>
  <c r="J879" i="1"/>
  <c r="J880" i="1"/>
  <c r="J881" i="1"/>
  <c r="K881" i="1" s="1"/>
  <c r="J882" i="1"/>
  <c r="J883" i="1"/>
  <c r="K883" i="1" s="1"/>
  <c r="J884" i="1"/>
  <c r="K884" i="1" s="1"/>
  <c r="J885" i="1"/>
  <c r="J886" i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J896" i="1"/>
  <c r="J897" i="1"/>
  <c r="K897" i="1" s="1"/>
  <c r="J898" i="1"/>
  <c r="J899" i="1"/>
  <c r="J900" i="1"/>
  <c r="J901" i="1"/>
  <c r="J902" i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J911" i="1"/>
  <c r="J912" i="1"/>
  <c r="K912" i="1" s="1"/>
  <c r="J913" i="1"/>
  <c r="J914" i="1"/>
  <c r="K914" i="1" s="1"/>
  <c r="J915" i="1"/>
  <c r="K915" i="1" s="1"/>
  <c r="J916" i="1"/>
  <c r="J917" i="1"/>
  <c r="J918" i="1"/>
  <c r="J919" i="1"/>
  <c r="J920" i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J931" i="1"/>
  <c r="K931" i="1" s="1"/>
  <c r="J932" i="1"/>
  <c r="J933" i="1"/>
  <c r="J934" i="1"/>
  <c r="K934" i="1" s="1"/>
  <c r="J935" i="1"/>
  <c r="J936" i="1"/>
  <c r="L936" i="1" s="1"/>
  <c r="J937" i="1"/>
  <c r="J938" i="1"/>
  <c r="J939" i="1"/>
  <c r="J940" i="1"/>
  <c r="J941" i="1"/>
  <c r="J942" i="1"/>
  <c r="K942" i="1" s="1"/>
  <c r="J943" i="1"/>
  <c r="K943" i="1" s="1"/>
  <c r="J944" i="1"/>
  <c r="K944" i="1" s="1"/>
  <c r="J945" i="1"/>
  <c r="J946" i="1"/>
  <c r="J947" i="1"/>
  <c r="J948" i="1"/>
  <c r="K948" i="1" s="1"/>
  <c r="J949" i="1"/>
  <c r="K949" i="1" s="1"/>
  <c r="J950" i="1"/>
  <c r="K950" i="1" s="1"/>
  <c r="J951" i="1"/>
  <c r="K951" i="1" s="1"/>
  <c r="J952" i="1"/>
  <c r="J953" i="1"/>
  <c r="K953" i="1" s="1"/>
  <c r="J954" i="1"/>
  <c r="K954" i="1" s="1"/>
  <c r="J955" i="1"/>
  <c r="K955" i="1" s="1"/>
  <c r="J956" i="1"/>
  <c r="J957" i="1"/>
  <c r="J958" i="1"/>
  <c r="J959" i="1"/>
  <c r="K959" i="1" s="1"/>
  <c r="J960" i="1"/>
  <c r="K960" i="1" s="1"/>
  <c r="J961" i="1"/>
  <c r="K961" i="1" s="1"/>
  <c r="J962" i="1"/>
  <c r="J963" i="1"/>
  <c r="K963" i="1" s="1"/>
  <c r="J964" i="1"/>
  <c r="J965" i="1"/>
  <c r="J966" i="1"/>
  <c r="J967" i="1"/>
  <c r="J968" i="1"/>
  <c r="K968" i="1" s="1"/>
  <c r="J969" i="1"/>
  <c r="K969" i="1" s="1"/>
  <c r="J970" i="1"/>
  <c r="J971" i="1"/>
  <c r="K971" i="1" s="1"/>
  <c r="J972" i="1"/>
  <c r="J973" i="1"/>
  <c r="J974" i="1"/>
  <c r="K974" i="1" s="1"/>
  <c r="J975" i="1"/>
  <c r="J976" i="1"/>
  <c r="L824" i="1" s="1"/>
  <c r="J977" i="1"/>
  <c r="L977" i="1" s="1"/>
  <c r="J978" i="1"/>
  <c r="J979" i="1"/>
  <c r="J980" i="1"/>
  <c r="J981" i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J991" i="1"/>
  <c r="J992" i="1"/>
  <c r="K992" i="1" s="1"/>
  <c r="J993" i="1"/>
  <c r="K993" i="1" s="1"/>
  <c r="J994" i="1"/>
  <c r="K994" i="1" s="1"/>
  <c r="J995" i="1"/>
  <c r="K995" i="1" s="1"/>
  <c r="J996" i="1"/>
  <c r="J997" i="1"/>
  <c r="J998" i="1"/>
  <c r="J999" i="1"/>
  <c r="J1000" i="1"/>
  <c r="J1001" i="1"/>
  <c r="J2" i="1"/>
  <c r="K2" i="1" s="1"/>
  <c r="F3" i="3"/>
  <c r="F4" i="3"/>
  <c r="F5" i="3"/>
  <c r="F6" i="3"/>
  <c r="F7" i="3"/>
  <c r="E3" i="3"/>
  <c r="E4" i="3"/>
  <c r="E5" i="3"/>
  <c r="E6" i="3"/>
  <c r="E7" i="3"/>
  <c r="E8" i="3"/>
  <c r="F8" i="3" s="1"/>
  <c r="E9" i="3"/>
  <c r="F9" i="3" s="1"/>
  <c r="E10" i="3"/>
  <c r="F10" i="3" s="1"/>
  <c r="E11" i="3"/>
  <c r="F11" i="3" s="1"/>
  <c r="E2" i="3"/>
  <c r="F2" i="3" s="1"/>
  <c r="L694" i="1" l="1"/>
  <c r="L311" i="1"/>
  <c r="P31" i="1"/>
  <c r="L884" i="1"/>
  <c r="L412" i="1"/>
  <c r="P32" i="1"/>
  <c r="L774" i="1"/>
  <c r="L771" i="1"/>
  <c r="L17" i="1"/>
  <c r="L614" i="1"/>
  <c r="L50" i="1"/>
  <c r="L769" i="1"/>
  <c r="L862" i="1"/>
  <c r="L992" i="1"/>
  <c r="L534" i="1"/>
  <c r="L92" i="1"/>
  <c r="L65" i="1"/>
  <c r="L265" i="1"/>
  <c r="L901" i="1"/>
  <c r="P33" i="1"/>
  <c r="L920" i="1"/>
  <c r="L720" i="1"/>
  <c r="L403" i="1"/>
  <c r="L587" i="1"/>
  <c r="P30" i="1"/>
  <c r="L947" i="1"/>
  <c r="L867" i="1"/>
  <c r="L287" i="1"/>
  <c r="L127" i="1"/>
  <c r="L786" i="1"/>
  <c r="L885" i="1"/>
  <c r="L465" i="1"/>
  <c r="L425" i="1"/>
  <c r="L724" i="1"/>
  <c r="L550" i="1"/>
  <c r="L681" i="1"/>
  <c r="L612" i="1"/>
  <c r="L860" i="1"/>
  <c r="L820" i="1"/>
  <c r="L740" i="1"/>
  <c r="L680" i="1"/>
  <c r="L674" i="1"/>
  <c r="L324" i="1"/>
  <c r="L899" i="1"/>
  <c r="L799" i="1"/>
  <c r="L16" i="1"/>
  <c r="L850" i="1"/>
  <c r="L898" i="1"/>
  <c r="L718" i="1"/>
  <c r="L54" i="1"/>
  <c r="L3" i="1"/>
  <c r="L294" i="1"/>
  <c r="L713" i="1"/>
  <c r="L822" i="1"/>
  <c r="L817" i="1"/>
  <c r="L586" i="1"/>
  <c r="K11" i="1"/>
  <c r="L693" i="1"/>
  <c r="L533" i="1"/>
  <c r="L473" i="1"/>
  <c r="L293" i="1"/>
  <c r="L192" i="1"/>
  <c r="L952" i="1"/>
  <c r="L452" i="1"/>
  <c r="L212" i="1"/>
  <c r="L152" i="1"/>
  <c r="L24" i="1"/>
  <c r="L802" i="1"/>
  <c r="L882" i="1"/>
  <c r="L239" i="1"/>
  <c r="L231" i="1"/>
  <c r="L31" i="1"/>
  <c r="L250" i="1"/>
  <c r="L14" i="1"/>
  <c r="L782" i="1"/>
  <c r="L729" i="1"/>
  <c r="L249" i="1"/>
  <c r="L631" i="1"/>
  <c r="L411" i="1"/>
  <c r="L669" i="1"/>
  <c r="L429" i="1"/>
  <c r="L229" i="1"/>
  <c r="L109" i="1"/>
  <c r="L254" i="1"/>
  <c r="L428" i="1"/>
  <c r="L168" i="1"/>
  <c r="L108" i="1"/>
  <c r="L962" i="1"/>
  <c r="L902" i="1"/>
  <c r="L742" i="1"/>
  <c r="L12" i="1"/>
  <c r="L445" i="1"/>
  <c r="L314" i="1"/>
  <c r="L996" i="1"/>
  <c r="L123" i="1"/>
  <c r="L184" i="1"/>
  <c r="L973" i="1"/>
  <c r="L873" i="1"/>
  <c r="L793" i="1"/>
  <c r="L573" i="1"/>
  <c r="L513" i="1"/>
  <c r="L193" i="1"/>
  <c r="L972" i="1"/>
  <c r="L932" i="1"/>
  <c r="L832" i="1"/>
  <c r="L732" i="1"/>
  <c r="L692" i="1"/>
  <c r="L705" i="1"/>
  <c r="L632" i="1"/>
  <c r="L592" i="1"/>
  <c r="L532" i="1"/>
  <c r="L492" i="1"/>
  <c r="L432" i="1"/>
  <c r="L392" i="1"/>
  <c r="L352" i="1"/>
  <c r="L292" i="1"/>
  <c r="L112" i="1"/>
  <c r="L72" i="1"/>
  <c r="L610" i="1"/>
  <c r="L164" i="1"/>
  <c r="L991" i="1"/>
  <c r="L911" i="1"/>
  <c r="L731" i="1"/>
  <c r="L671" i="1"/>
  <c r="L651" i="1"/>
  <c r="L591" i="1"/>
  <c r="L511" i="1"/>
  <c r="L431" i="1"/>
  <c r="L371" i="1"/>
  <c r="L271" i="1"/>
  <c r="L251" i="1"/>
  <c r="L191" i="1"/>
  <c r="L171" i="1"/>
  <c r="L131" i="1"/>
  <c r="L111" i="1"/>
  <c r="L91" i="1"/>
  <c r="L990" i="1"/>
  <c r="L970" i="1"/>
  <c r="L930" i="1"/>
  <c r="L910" i="1"/>
  <c r="L870" i="1"/>
  <c r="L830" i="1"/>
  <c r="L810" i="1"/>
  <c r="L770" i="1"/>
  <c r="L750" i="1"/>
  <c r="L690" i="1"/>
  <c r="L670" i="1"/>
  <c r="L630" i="1"/>
  <c r="L510" i="1"/>
  <c r="L430" i="1"/>
  <c r="L370" i="1"/>
  <c r="L350" i="1"/>
  <c r="L330" i="1"/>
  <c r="L290" i="1"/>
  <c r="L270" i="1"/>
  <c r="L190" i="1"/>
  <c r="L170" i="1"/>
  <c r="L110" i="1"/>
  <c r="L30" i="1"/>
  <c r="L914" i="1"/>
  <c r="L499" i="1"/>
  <c r="L25" i="1"/>
  <c r="L796" i="1"/>
  <c r="L876" i="1"/>
  <c r="L609" i="1"/>
  <c r="L329" i="1"/>
  <c r="L89" i="1"/>
  <c r="L49" i="1"/>
  <c r="L668" i="1"/>
  <c r="L488" i="1"/>
  <c r="L328" i="1"/>
  <c r="L248" i="1"/>
  <c r="L28" i="1"/>
  <c r="L627" i="1"/>
  <c r="L327" i="1"/>
  <c r="L726" i="1"/>
  <c r="L86" i="1"/>
  <c r="L874" i="1"/>
  <c r="L998" i="1"/>
  <c r="L776" i="1"/>
  <c r="L649" i="1"/>
  <c r="L589" i="1"/>
  <c r="L29" i="1"/>
  <c r="K668" i="1"/>
  <c r="L23" i="1"/>
  <c r="L427" i="1"/>
  <c r="L47" i="1"/>
  <c r="L745" i="1"/>
  <c r="L565" i="1"/>
  <c r="L4" i="1"/>
  <c r="L896" i="1"/>
  <c r="L711" i="1"/>
  <c r="L395" i="1"/>
  <c r="L625" i="1"/>
  <c r="L709" i="1"/>
  <c r="L489" i="1"/>
  <c r="L369" i="1"/>
  <c r="L309" i="1"/>
  <c r="L189" i="1"/>
  <c r="L129" i="1"/>
  <c r="L892" i="1"/>
  <c r="L187" i="1"/>
  <c r="L27" i="1"/>
  <c r="L965" i="1"/>
  <c r="L865" i="1"/>
  <c r="L845" i="1"/>
  <c r="L805" i="1"/>
  <c r="L765" i="1"/>
  <c r="L725" i="1"/>
  <c r="L685" i="1"/>
  <c r="L605" i="1"/>
  <c r="L245" i="1"/>
  <c r="L225" i="1"/>
  <c r="L165" i="1"/>
  <c r="L105" i="1"/>
  <c r="L85" i="1"/>
  <c r="L854" i="1"/>
  <c r="L344" i="1"/>
  <c r="L964" i="1"/>
  <c r="L944" i="1"/>
  <c r="L844" i="1"/>
  <c r="L784" i="1"/>
  <c r="L764" i="1"/>
  <c r="L348" i="1"/>
  <c r="L704" i="1"/>
  <c r="L624" i="1"/>
  <c r="L604" i="1"/>
  <c r="L544" i="1"/>
  <c r="L504" i="1"/>
  <c r="L484" i="1"/>
  <c r="L464" i="1"/>
  <c r="L424" i="1"/>
  <c r="L364" i="1"/>
  <c r="L284" i="1"/>
  <c r="L144" i="1"/>
  <c r="L104" i="1"/>
  <c r="L64" i="1"/>
  <c r="L44" i="1"/>
  <c r="L852" i="1"/>
  <c r="L10" i="1"/>
  <c r="L234" i="1"/>
  <c r="L783" i="1"/>
  <c r="L763" i="1"/>
  <c r="L743" i="1"/>
  <c r="L663" i="1"/>
  <c r="L603" i="1"/>
  <c r="L563" i="1"/>
  <c r="L483" i="1"/>
  <c r="L383" i="1"/>
  <c r="L851" i="1"/>
  <c r="L323" i="1"/>
  <c r="K952" i="1"/>
  <c r="L648" i="1"/>
  <c r="L608" i="1"/>
  <c r="L568" i="1"/>
  <c r="L188" i="1"/>
  <c r="L88" i="1"/>
  <c r="K104" i="1"/>
  <c r="L471" i="1"/>
  <c r="L312" i="1"/>
  <c r="L967" i="1"/>
  <c r="L827" i="1"/>
  <c r="L707" i="1"/>
  <c r="L527" i="1"/>
  <c r="L367" i="1"/>
  <c r="L247" i="1"/>
  <c r="L107" i="1"/>
  <c r="K782" i="1"/>
  <c r="K652" i="1"/>
  <c r="K532" i="1"/>
  <c r="K225" i="1"/>
  <c r="L754" i="1"/>
  <c r="L966" i="1"/>
  <c r="L946" i="1"/>
  <c r="L886" i="1"/>
  <c r="L866" i="1"/>
  <c r="L846" i="1"/>
  <c r="L806" i="1"/>
  <c r="L766" i="1"/>
  <c r="L666" i="1"/>
  <c r="L646" i="1"/>
  <c r="L626" i="1"/>
  <c r="L526" i="1"/>
  <c r="L486" i="1"/>
  <c r="L426" i="1"/>
  <c r="L406" i="1"/>
  <c r="L386" i="1"/>
  <c r="L326" i="1"/>
  <c r="L306" i="1"/>
  <c r="L246" i="1"/>
  <c r="L226" i="1"/>
  <c r="L186" i="1"/>
  <c r="L166" i="1"/>
  <c r="L146" i="1"/>
  <c r="L106" i="1"/>
  <c r="L66" i="1"/>
  <c r="K773" i="1"/>
  <c r="K371" i="1"/>
  <c r="L883" i="1"/>
  <c r="L744" i="1"/>
  <c r="L444" i="1"/>
  <c r="L310" i="1"/>
  <c r="L154" i="1"/>
  <c r="K112" i="1"/>
  <c r="L405" i="1"/>
  <c r="L185" i="1"/>
  <c r="K770" i="1"/>
  <c r="K370" i="1"/>
  <c r="L734" i="1"/>
  <c r="L585" i="1"/>
  <c r="L443" i="1"/>
  <c r="L151" i="1"/>
  <c r="L15" i="1"/>
  <c r="L751" i="1"/>
  <c r="L169" i="1"/>
  <c r="L463" i="1"/>
  <c r="L143" i="1"/>
  <c r="K744" i="1"/>
  <c r="K191" i="1"/>
  <c r="L494" i="1"/>
  <c r="L385" i="1"/>
  <c r="L145" i="1"/>
  <c r="K745" i="1"/>
  <c r="K632" i="1"/>
  <c r="L584" i="1"/>
  <c r="L943" i="1"/>
  <c r="L243" i="1"/>
  <c r="K492" i="1"/>
  <c r="L762" i="1"/>
  <c r="K896" i="1"/>
  <c r="K743" i="1"/>
  <c r="K630" i="1"/>
  <c r="K44" i="1"/>
  <c r="L2" i="1"/>
  <c r="L564" i="1"/>
  <c r="L410" i="1"/>
  <c r="L124" i="1"/>
  <c r="L1001" i="1"/>
  <c r="L941" i="1"/>
  <c r="L841" i="1"/>
  <c r="L801" i="1"/>
  <c r="L741" i="1"/>
  <c r="L721" i="1"/>
  <c r="L601" i="1"/>
  <c r="L561" i="1"/>
  <c r="L501" i="1"/>
  <c r="L461" i="1"/>
  <c r="L401" i="1"/>
  <c r="L261" i="1"/>
  <c r="L221" i="1"/>
  <c r="L161" i="1"/>
  <c r="L81" i="1"/>
  <c r="L21" i="1"/>
  <c r="K742" i="1"/>
  <c r="K484" i="1"/>
  <c r="K190" i="1"/>
  <c r="L554" i="1"/>
  <c r="L264" i="1"/>
  <c r="L11" i="1"/>
  <c r="L210" i="1"/>
  <c r="L384" i="1"/>
  <c r="L134" i="1"/>
  <c r="L583" i="1"/>
  <c r="L942" i="1"/>
  <c r="L1000" i="1"/>
  <c r="K624" i="1"/>
  <c r="K465" i="1"/>
  <c r="L834" i="1"/>
  <c r="L525" i="1"/>
  <c r="L304" i="1"/>
  <c r="L960" i="1"/>
  <c r="L800" i="1"/>
  <c r="L999" i="1"/>
  <c r="L919" i="1"/>
  <c r="L759" i="1"/>
  <c r="L739" i="1"/>
  <c r="L719" i="1"/>
  <c r="L659" i="1"/>
  <c r="L599" i="1"/>
  <c r="L559" i="1"/>
  <c r="L459" i="1"/>
  <c r="L399" i="1"/>
  <c r="L359" i="1"/>
  <c r="L299" i="1"/>
  <c r="L219" i="1"/>
  <c r="L159" i="1"/>
  <c r="L139" i="1"/>
  <c r="L119" i="1"/>
  <c r="L79" i="1"/>
  <c r="K865" i="1"/>
  <c r="K720" i="1"/>
  <c r="K464" i="1"/>
  <c r="K31" i="1"/>
  <c r="L828" i="1"/>
  <c r="L684" i="1"/>
  <c r="L551" i="1"/>
  <c r="L374" i="1"/>
  <c r="L87" i="1"/>
  <c r="L9" i="1"/>
  <c r="K250" i="1"/>
  <c r="L303" i="1"/>
  <c r="L922" i="1"/>
  <c r="L900" i="1"/>
  <c r="L798" i="1"/>
  <c r="L658" i="1"/>
  <c r="K719" i="1"/>
  <c r="K611" i="1"/>
  <c r="K463" i="1"/>
  <c r="K170" i="1"/>
  <c r="K28" i="1"/>
  <c r="L984" i="1"/>
  <c r="L826" i="1"/>
  <c r="L683" i="1"/>
  <c r="L372" i="1"/>
  <c r="L84" i="1"/>
  <c r="L8" i="1"/>
  <c r="L325" i="1"/>
  <c r="L864" i="1"/>
  <c r="L244" i="1"/>
  <c r="L842" i="1"/>
  <c r="L918" i="1"/>
  <c r="L818" i="1"/>
  <c r="L997" i="1"/>
  <c r="L917" i="1"/>
  <c r="L897" i="1"/>
  <c r="L877" i="1"/>
  <c r="L777" i="1"/>
  <c r="K862" i="1"/>
  <c r="K459" i="1"/>
  <c r="K293" i="1"/>
  <c r="L983" i="1"/>
  <c r="L825" i="1"/>
  <c r="L363" i="1"/>
  <c r="L83" i="1"/>
  <c r="L7" i="1"/>
  <c r="K251" i="1"/>
  <c r="L32" i="1"/>
  <c r="L785" i="1"/>
  <c r="L945" i="1"/>
  <c r="L703" i="1"/>
  <c r="L223" i="1"/>
  <c r="L63" i="1"/>
  <c r="K631" i="1"/>
  <c r="L125" i="1"/>
  <c r="L836" i="1"/>
  <c r="L716" i="1"/>
  <c r="L656" i="1"/>
  <c r="K844" i="1"/>
  <c r="K592" i="1"/>
  <c r="K292" i="1"/>
  <c r="L530" i="1"/>
  <c r="L232" i="1"/>
  <c r="L895" i="1"/>
  <c r="L875" i="1"/>
  <c r="L795" i="1"/>
  <c r="L775" i="1"/>
  <c r="L715" i="1"/>
  <c r="L595" i="1"/>
  <c r="L535" i="1"/>
  <c r="L495" i="1"/>
  <c r="L435" i="1"/>
  <c r="L355" i="1"/>
  <c r="L295" i="1"/>
  <c r="L215" i="1"/>
  <c r="L155" i="1"/>
  <c r="L115" i="1"/>
  <c r="L55" i="1"/>
  <c r="K965" i="1"/>
  <c r="K452" i="1"/>
  <c r="K290" i="1"/>
  <c r="K143" i="1"/>
  <c r="L963" i="1"/>
  <c r="L804" i="1"/>
  <c r="L647" i="1"/>
  <c r="L523" i="1"/>
  <c r="L347" i="1"/>
  <c r="L214" i="1"/>
  <c r="L5" i="1"/>
  <c r="L351" i="1"/>
  <c r="L710" i="1"/>
  <c r="L174" i="1"/>
  <c r="L485" i="1"/>
  <c r="L224" i="1"/>
  <c r="K364" i="1"/>
  <c r="L863" i="1"/>
  <c r="L13" i="1"/>
  <c r="L982" i="1"/>
  <c r="L976" i="1"/>
  <c r="L556" i="1"/>
  <c r="K972" i="1"/>
  <c r="K703" i="1"/>
  <c r="K145" i="1"/>
  <c r="L974" i="1"/>
  <c r="L74" i="1"/>
  <c r="L975" i="1"/>
  <c r="L714" i="1"/>
  <c r="L654" i="1"/>
  <c r="L594" i="1"/>
  <c r="L574" i="1"/>
  <c r="L454" i="1"/>
  <c r="L354" i="1"/>
  <c r="L334" i="1"/>
  <c r="L274" i="1"/>
  <c r="L194" i="1"/>
  <c r="L114" i="1"/>
  <c r="L94" i="1"/>
  <c r="L34" i="1"/>
  <c r="K964" i="1"/>
  <c r="K842" i="1"/>
  <c r="K692" i="1"/>
  <c r="K432" i="1"/>
  <c r="K274" i="1"/>
  <c r="K139" i="1"/>
  <c r="L934" i="1"/>
  <c r="L803" i="1"/>
  <c r="L644" i="1"/>
  <c r="L514" i="1"/>
  <c r="L346" i="1"/>
  <c r="L211" i="1"/>
  <c r="L924" i="1"/>
  <c r="K110" i="1"/>
  <c r="L843" i="1"/>
  <c r="L993" i="1"/>
  <c r="L633" i="1"/>
  <c r="L433" i="1"/>
  <c r="L353" i="1"/>
  <c r="L113" i="1"/>
  <c r="K962" i="1"/>
  <c r="K690" i="1"/>
  <c r="K430" i="1"/>
  <c r="L925" i="1"/>
  <c r="L643" i="1"/>
  <c r="L503" i="1"/>
  <c r="L345" i="1"/>
  <c r="L203" i="1"/>
  <c r="L52" i="1"/>
  <c r="K169" i="1"/>
  <c r="K671" i="1"/>
  <c r="K898" i="1"/>
  <c r="K845" i="1"/>
  <c r="K729" i="1"/>
  <c r="K669" i="1"/>
  <c r="K431" i="1"/>
  <c r="K385" i="1"/>
  <c r="K325" i="1"/>
  <c r="K146" i="1"/>
  <c r="K91" i="1"/>
  <c r="L950" i="1"/>
  <c r="L890" i="1"/>
  <c r="L829" i="1"/>
  <c r="L712" i="1"/>
  <c r="L650" i="1"/>
  <c r="L588" i="1"/>
  <c r="L531" i="1"/>
  <c r="L349" i="1"/>
  <c r="L90" i="1"/>
  <c r="L26" i="1"/>
  <c r="K429" i="1"/>
  <c r="K88" i="1"/>
  <c r="L948" i="1"/>
  <c r="L469" i="1"/>
  <c r="L409" i="1"/>
  <c r="K609" i="1"/>
  <c r="K549" i="1"/>
  <c r="K428" i="1"/>
  <c r="L768" i="1"/>
  <c r="L528" i="1"/>
  <c r="K766" i="1"/>
  <c r="K718" i="1"/>
  <c r="K608" i="1"/>
  <c r="K427" i="1"/>
  <c r="K765" i="1"/>
  <c r="K605" i="1"/>
  <c r="K426" i="1"/>
  <c r="K369" i="1"/>
  <c r="K249" i="1"/>
  <c r="K188" i="1"/>
  <c r="K131" i="1"/>
  <c r="K85" i="1"/>
  <c r="L989" i="1"/>
  <c r="L929" i="1"/>
  <c r="L823" i="1"/>
  <c r="L269" i="1"/>
  <c r="L207" i="1"/>
  <c r="L71" i="1"/>
  <c r="K946" i="1"/>
  <c r="K764" i="1"/>
  <c r="K651" i="1"/>
  <c r="K604" i="1"/>
  <c r="K483" i="1"/>
  <c r="K424" i="1"/>
  <c r="K367" i="1"/>
  <c r="K309" i="1"/>
  <c r="K248" i="1"/>
  <c r="K187" i="1"/>
  <c r="K129" i="1"/>
  <c r="L988" i="1"/>
  <c r="L928" i="1"/>
  <c r="L872" i="1"/>
  <c r="L821" i="1"/>
  <c r="L752" i="1"/>
  <c r="L691" i="1"/>
  <c r="L579" i="1"/>
  <c r="L512" i="1"/>
  <c r="L394" i="1"/>
  <c r="L343" i="1"/>
  <c r="L268" i="1"/>
  <c r="L206" i="1"/>
  <c r="L132" i="1"/>
  <c r="L69" i="1"/>
  <c r="L761" i="1"/>
  <c r="K947" i="1"/>
  <c r="K945" i="1"/>
  <c r="K882" i="1"/>
  <c r="K822" i="1"/>
  <c r="K763" i="1"/>
  <c r="K710" i="1"/>
  <c r="K649" i="1"/>
  <c r="K603" i="1"/>
  <c r="K299" i="1"/>
  <c r="K186" i="1"/>
  <c r="K127" i="1"/>
  <c r="L987" i="1"/>
  <c r="L927" i="1"/>
  <c r="L871" i="1"/>
  <c r="L819" i="1"/>
  <c r="L749" i="1"/>
  <c r="L689" i="1"/>
  <c r="L629" i="1"/>
  <c r="L509" i="1"/>
  <c r="L451" i="1"/>
  <c r="L391" i="1"/>
  <c r="L339" i="1"/>
  <c r="L267" i="1"/>
  <c r="L205" i="1"/>
  <c r="L68" i="1"/>
  <c r="K89" i="1"/>
  <c r="L889" i="1"/>
  <c r="K489" i="1"/>
  <c r="K767" i="1"/>
  <c r="K488" i="1"/>
  <c r="K29" i="1"/>
  <c r="L708" i="1"/>
  <c r="L468" i="1"/>
  <c r="L407" i="1"/>
  <c r="K189" i="1"/>
  <c r="K86" i="1"/>
  <c r="L931" i="1"/>
  <c r="L467" i="1"/>
  <c r="L208" i="1"/>
  <c r="L148" i="1"/>
  <c r="K820" i="1"/>
  <c r="K762" i="1"/>
  <c r="K709" i="1"/>
  <c r="K648" i="1"/>
  <c r="K599" i="1"/>
  <c r="K529" i="1"/>
  <c r="K411" i="1"/>
  <c r="K359" i="1"/>
  <c r="K243" i="1"/>
  <c r="K185" i="1"/>
  <c r="K79" i="1"/>
  <c r="L986" i="1"/>
  <c r="L926" i="1"/>
  <c r="L869" i="1"/>
  <c r="L814" i="1"/>
  <c r="L748" i="1"/>
  <c r="L688" i="1"/>
  <c r="L628" i="1"/>
  <c r="L569" i="1"/>
  <c r="L508" i="1"/>
  <c r="L450" i="1"/>
  <c r="L389" i="1"/>
  <c r="L266" i="1"/>
  <c r="L204" i="1"/>
  <c r="L130" i="1"/>
  <c r="L67" i="1"/>
  <c r="K870" i="1"/>
  <c r="K759" i="1"/>
  <c r="K119" i="1"/>
  <c r="L868" i="1"/>
  <c r="L809" i="1"/>
  <c r="L747" i="1"/>
  <c r="L687" i="1"/>
  <c r="L567" i="1"/>
  <c r="L507" i="1"/>
  <c r="L449" i="1"/>
  <c r="L388" i="1"/>
  <c r="L289" i="1"/>
  <c r="L149" i="1"/>
  <c r="K867" i="1"/>
  <c r="K818" i="1"/>
  <c r="K527" i="1"/>
  <c r="K408" i="1"/>
  <c r="K351" i="1"/>
  <c r="K231" i="1"/>
  <c r="L861" i="1"/>
  <c r="L746" i="1"/>
  <c r="L686" i="1"/>
  <c r="L506" i="1"/>
  <c r="L448" i="1"/>
  <c r="L387" i="1"/>
  <c r="L128" i="1"/>
  <c r="L288" i="1"/>
  <c r="K990" i="1"/>
  <c r="K866" i="1"/>
  <c r="K817" i="1"/>
  <c r="K589" i="1"/>
  <c r="K229" i="1"/>
  <c r="K171" i="1"/>
  <c r="L505" i="1"/>
  <c r="L447" i="1"/>
  <c r="L209" i="1"/>
  <c r="K810" i="1"/>
  <c r="K511" i="1"/>
  <c r="K226" i="1"/>
  <c r="K111" i="1"/>
  <c r="L921" i="1"/>
  <c r="L446" i="1"/>
  <c r="L126" i="1"/>
  <c r="L51" i="1"/>
  <c r="K168" i="1"/>
  <c r="L949" i="1"/>
  <c r="L969" i="1"/>
  <c r="K109" i="1"/>
  <c r="L909" i="1"/>
  <c r="K920" i="1"/>
  <c r="K799" i="1"/>
  <c r="K399" i="1"/>
  <c r="K271" i="1"/>
  <c r="K108" i="1"/>
  <c r="L961" i="1"/>
  <c r="L908" i="1"/>
  <c r="L849" i="1"/>
  <c r="L790" i="1"/>
  <c r="K970" i="1"/>
  <c r="K919" i="1"/>
  <c r="K739" i="1"/>
  <c r="K681" i="1"/>
  <c r="K571" i="1"/>
  <c r="K329" i="1"/>
  <c r="K106" i="1"/>
  <c r="L959" i="1"/>
  <c r="L906" i="1"/>
  <c r="L848" i="1"/>
  <c r="L789" i="1"/>
  <c r="L723" i="1"/>
  <c r="L548" i="1"/>
  <c r="L487" i="1"/>
  <c r="L434" i="1"/>
  <c r="L308" i="1"/>
  <c r="L172" i="1"/>
  <c r="K331" i="1"/>
  <c r="K967" i="1"/>
  <c r="K910" i="1"/>
  <c r="K680" i="1"/>
  <c r="K627" i="1"/>
  <c r="K568" i="1"/>
  <c r="K504" i="1"/>
  <c r="K392" i="1"/>
  <c r="K328" i="1"/>
  <c r="K152" i="1"/>
  <c r="K105" i="1"/>
  <c r="K49" i="1"/>
  <c r="L954" i="1"/>
  <c r="L905" i="1"/>
  <c r="L847" i="1"/>
  <c r="L788" i="1"/>
  <c r="L667" i="1"/>
  <c r="L547" i="1"/>
  <c r="L368" i="1"/>
  <c r="L307" i="1"/>
  <c r="L230" i="1"/>
  <c r="L43" i="1"/>
  <c r="L791" i="1"/>
  <c r="K860" i="1"/>
  <c r="K330" i="1"/>
  <c r="L48" i="1"/>
  <c r="K966" i="1"/>
  <c r="K900" i="1"/>
  <c r="K732" i="1"/>
  <c r="K626" i="1"/>
  <c r="K565" i="1"/>
  <c r="K327" i="1"/>
  <c r="K210" i="1"/>
  <c r="K47" i="1"/>
  <c r="L894" i="1"/>
  <c r="L787" i="1"/>
  <c r="L545" i="1"/>
  <c r="L305" i="1"/>
  <c r="L167" i="1"/>
  <c r="K899" i="1"/>
  <c r="K846" i="1"/>
  <c r="K731" i="1"/>
  <c r="K326" i="1"/>
  <c r="L951" i="1"/>
  <c r="L301" i="1"/>
  <c r="L228" i="1"/>
  <c r="K798" i="1"/>
  <c r="K715" i="1"/>
  <c r="K976" i="1"/>
  <c r="K936" i="1"/>
  <c r="K797" i="1"/>
  <c r="K221" i="1"/>
  <c r="L995" i="1"/>
  <c r="L281" i="1"/>
  <c r="L61" i="1"/>
  <c r="K975" i="1"/>
  <c r="K796" i="1"/>
  <c r="K659" i="1"/>
  <c r="K573" i="1"/>
  <c r="K219" i="1"/>
  <c r="K115" i="1"/>
  <c r="K81" i="1"/>
  <c r="L893" i="1"/>
  <c r="L341" i="1"/>
  <c r="L275" i="1"/>
  <c r="L855" i="1"/>
  <c r="K855" i="1"/>
  <c r="K635" i="1"/>
  <c r="L635" i="1"/>
  <c r="L555" i="1"/>
  <c r="K555" i="1"/>
  <c r="K255" i="1"/>
  <c r="L255" i="1"/>
  <c r="K175" i="1"/>
  <c r="L175" i="1"/>
  <c r="L35" i="1"/>
  <c r="K35" i="1"/>
  <c r="K535" i="1"/>
  <c r="K933" i="1"/>
  <c r="L933" i="1"/>
  <c r="L753" i="1"/>
  <c r="K753" i="1"/>
  <c r="L273" i="1"/>
  <c r="K273" i="1"/>
  <c r="L213" i="1"/>
  <c r="K213" i="1"/>
  <c r="K173" i="1"/>
  <c r="L173" i="1"/>
  <c r="K153" i="1"/>
  <c r="L153" i="1"/>
  <c r="L133" i="1"/>
  <c r="K133" i="1"/>
  <c r="L33" i="1"/>
  <c r="K33" i="1"/>
  <c r="K435" i="1"/>
  <c r="K395" i="1"/>
  <c r="L815" i="1"/>
  <c r="L755" i="1"/>
  <c r="L653" i="1"/>
  <c r="K433" i="1"/>
  <c r="L853" i="1"/>
  <c r="L813" i="1"/>
  <c r="K716" i="1"/>
  <c r="K941" i="1"/>
  <c r="L935" i="1"/>
  <c r="K935" i="1"/>
  <c r="L695" i="1"/>
  <c r="K695" i="1"/>
  <c r="L615" i="1"/>
  <c r="K615" i="1"/>
  <c r="L455" i="1"/>
  <c r="K455" i="1"/>
  <c r="L375" i="1"/>
  <c r="K375" i="1"/>
  <c r="L75" i="1"/>
  <c r="K75" i="1"/>
  <c r="K595" i="1"/>
  <c r="K495" i="1"/>
  <c r="L655" i="1"/>
  <c r="L913" i="1"/>
  <c r="K913" i="1"/>
  <c r="L833" i="1"/>
  <c r="K833" i="1"/>
  <c r="L593" i="1"/>
  <c r="K593" i="1"/>
  <c r="K493" i="1"/>
  <c r="L493" i="1"/>
  <c r="L453" i="1"/>
  <c r="K453" i="1"/>
  <c r="K393" i="1"/>
  <c r="L393" i="1"/>
  <c r="K333" i="1"/>
  <c r="L333" i="1"/>
  <c r="K313" i="1"/>
  <c r="L313" i="1"/>
  <c r="K253" i="1"/>
  <c r="L253" i="1"/>
  <c r="K633" i="1"/>
  <c r="L915" i="1"/>
  <c r="L553" i="1"/>
  <c r="K533" i="1"/>
  <c r="L955" i="1"/>
  <c r="K895" i="1"/>
  <c r="L953" i="1"/>
  <c r="K977" i="1"/>
  <c r="K973" i="1"/>
  <c r="K795" i="1"/>
  <c r="K658" i="1"/>
  <c r="K473" i="1"/>
  <c r="K215" i="1"/>
  <c r="L53" i="1"/>
  <c r="K793" i="1"/>
  <c r="K656" i="1"/>
  <c r="K113" i="1"/>
  <c r="K21" i="1"/>
  <c r="L735" i="1"/>
  <c r="L335" i="1"/>
  <c r="K877" i="1"/>
  <c r="K841" i="1"/>
  <c r="K161" i="1"/>
  <c r="L481" i="1"/>
  <c r="L381" i="1"/>
  <c r="L101" i="1"/>
  <c r="K73" i="1"/>
  <c r="L73" i="1"/>
  <c r="L233" i="1"/>
  <c r="K513" i="1"/>
  <c r="K876" i="1"/>
  <c r="K836" i="1"/>
  <c r="K261" i="1"/>
  <c r="K159" i="1"/>
  <c r="L479" i="1"/>
  <c r="L99" i="1"/>
  <c r="L135" i="1"/>
  <c r="K135" i="1"/>
  <c r="K641" i="1"/>
  <c r="L641" i="1"/>
  <c r="K441" i="1"/>
  <c r="L441" i="1"/>
  <c r="K361" i="1"/>
  <c r="L361" i="1"/>
  <c r="L321" i="1"/>
  <c r="K321" i="1"/>
  <c r="K875" i="1"/>
  <c r="K155" i="1"/>
  <c r="L581" i="1"/>
  <c r="L475" i="1"/>
  <c r="L373" i="1"/>
  <c r="L95" i="1"/>
  <c r="L980" i="1"/>
  <c r="K980" i="1"/>
  <c r="L940" i="1"/>
  <c r="K940" i="1"/>
  <c r="L880" i="1"/>
  <c r="K880" i="1"/>
  <c r="L840" i="1"/>
  <c r="K840" i="1"/>
  <c r="L780" i="1"/>
  <c r="K780" i="1"/>
  <c r="L760" i="1"/>
  <c r="K760" i="1"/>
  <c r="L700" i="1"/>
  <c r="K700" i="1"/>
  <c r="L660" i="1"/>
  <c r="K660" i="1"/>
  <c r="L640" i="1"/>
  <c r="K640" i="1"/>
  <c r="L620" i="1"/>
  <c r="K620" i="1"/>
  <c r="L600" i="1"/>
  <c r="K600" i="1"/>
  <c r="L580" i="1"/>
  <c r="K580" i="1"/>
  <c r="L560" i="1"/>
  <c r="K560" i="1"/>
  <c r="L540" i="1"/>
  <c r="K540" i="1"/>
  <c r="L520" i="1"/>
  <c r="K520" i="1"/>
  <c r="L500" i="1"/>
  <c r="K500" i="1"/>
  <c r="L480" i="1"/>
  <c r="K480" i="1"/>
  <c r="L460" i="1"/>
  <c r="K460" i="1"/>
  <c r="L440" i="1"/>
  <c r="K440" i="1"/>
  <c r="L420" i="1"/>
  <c r="K420" i="1"/>
  <c r="L400" i="1"/>
  <c r="K400" i="1"/>
  <c r="L380" i="1"/>
  <c r="K380" i="1"/>
  <c r="L360" i="1"/>
  <c r="K360" i="1"/>
  <c r="L340" i="1"/>
  <c r="K340" i="1"/>
  <c r="L320" i="1"/>
  <c r="K320" i="1"/>
  <c r="L300" i="1"/>
  <c r="K300" i="1"/>
  <c r="L280" i="1"/>
  <c r="K280" i="1"/>
  <c r="L260" i="1"/>
  <c r="K260" i="1"/>
  <c r="L240" i="1"/>
  <c r="K240" i="1"/>
  <c r="L220" i="1"/>
  <c r="K220" i="1"/>
  <c r="L200" i="1"/>
  <c r="K200" i="1"/>
  <c r="L180" i="1"/>
  <c r="K180" i="1"/>
  <c r="L160" i="1"/>
  <c r="K160" i="1"/>
  <c r="L140" i="1"/>
  <c r="K140" i="1"/>
  <c r="L120" i="1"/>
  <c r="K120" i="1"/>
  <c r="L100" i="1"/>
  <c r="K100" i="1"/>
  <c r="L80" i="1"/>
  <c r="K80" i="1"/>
  <c r="L60" i="1"/>
  <c r="K60" i="1"/>
  <c r="L40" i="1"/>
  <c r="K40" i="1"/>
  <c r="L20" i="1"/>
  <c r="K20" i="1"/>
  <c r="K1000" i="1"/>
  <c r="K873" i="1"/>
  <c r="K741" i="1"/>
  <c r="K693" i="1"/>
  <c r="K561" i="1"/>
  <c r="K55" i="1"/>
  <c r="K979" i="1"/>
  <c r="L979" i="1"/>
  <c r="L939" i="1"/>
  <c r="K939" i="1"/>
  <c r="K879" i="1"/>
  <c r="L879" i="1"/>
  <c r="L859" i="1"/>
  <c r="K859" i="1"/>
  <c r="L839" i="1"/>
  <c r="K839" i="1"/>
  <c r="L779" i="1"/>
  <c r="K779" i="1"/>
  <c r="L699" i="1"/>
  <c r="K699" i="1"/>
  <c r="L679" i="1"/>
  <c r="K679" i="1"/>
  <c r="K639" i="1"/>
  <c r="L639" i="1"/>
  <c r="L619" i="1"/>
  <c r="K619" i="1"/>
  <c r="L539" i="1"/>
  <c r="K539" i="1"/>
  <c r="K519" i="1"/>
  <c r="L519" i="1"/>
  <c r="L439" i="1"/>
  <c r="K439" i="1"/>
  <c r="L379" i="1"/>
  <c r="K379" i="1"/>
  <c r="L319" i="1"/>
  <c r="K319" i="1"/>
  <c r="L279" i="1"/>
  <c r="K279" i="1"/>
  <c r="K259" i="1"/>
  <c r="L259" i="1"/>
  <c r="L199" i="1"/>
  <c r="K199" i="1"/>
  <c r="K179" i="1"/>
  <c r="L179" i="1"/>
  <c r="L59" i="1"/>
  <c r="K59" i="1"/>
  <c r="L39" i="1"/>
  <c r="K39" i="1"/>
  <c r="K999" i="1"/>
  <c r="K918" i="1"/>
  <c r="K740" i="1"/>
  <c r="K559" i="1"/>
  <c r="K461" i="1"/>
  <c r="K355" i="1"/>
  <c r="K193" i="1"/>
  <c r="L881" i="1"/>
  <c r="L781" i="1"/>
  <c r="L675" i="1"/>
  <c r="L621" i="1"/>
  <c r="L575" i="1"/>
  <c r="L521" i="1"/>
  <c r="L419" i="1"/>
  <c r="L93" i="1"/>
  <c r="L195" i="1"/>
  <c r="K981" i="1"/>
  <c r="L981" i="1"/>
  <c r="L701" i="1"/>
  <c r="K701" i="1"/>
  <c r="K661" i="1"/>
  <c r="L661" i="1"/>
  <c r="K541" i="1"/>
  <c r="L541" i="1"/>
  <c r="L421" i="1"/>
  <c r="K421" i="1"/>
  <c r="L181" i="1"/>
  <c r="K181" i="1"/>
  <c r="L141" i="1"/>
  <c r="K141" i="1"/>
  <c r="K121" i="1"/>
  <c r="L121" i="1"/>
  <c r="K41" i="1"/>
  <c r="L41" i="1"/>
  <c r="K1001" i="1"/>
  <c r="L978" i="1"/>
  <c r="K978" i="1"/>
  <c r="L958" i="1"/>
  <c r="K958" i="1"/>
  <c r="L938" i="1"/>
  <c r="K938" i="1"/>
  <c r="L878" i="1"/>
  <c r="K878" i="1"/>
  <c r="L858" i="1"/>
  <c r="K858" i="1"/>
  <c r="L838" i="1"/>
  <c r="K838" i="1"/>
  <c r="L778" i="1"/>
  <c r="K778" i="1"/>
  <c r="L758" i="1"/>
  <c r="K758" i="1"/>
  <c r="L738" i="1"/>
  <c r="K738" i="1"/>
  <c r="L698" i="1"/>
  <c r="K698" i="1"/>
  <c r="L678" i="1"/>
  <c r="K678" i="1"/>
  <c r="L638" i="1"/>
  <c r="K638" i="1"/>
  <c r="L618" i="1"/>
  <c r="K618" i="1"/>
  <c r="L598" i="1"/>
  <c r="K598" i="1"/>
  <c r="L578" i="1"/>
  <c r="K578" i="1"/>
  <c r="L558" i="1"/>
  <c r="K558" i="1"/>
  <c r="L538" i="1"/>
  <c r="K538" i="1"/>
  <c r="L518" i="1"/>
  <c r="K518" i="1"/>
  <c r="L498" i="1"/>
  <c r="K498" i="1"/>
  <c r="L478" i="1"/>
  <c r="K478" i="1"/>
  <c r="L458" i="1"/>
  <c r="K458" i="1"/>
  <c r="L438" i="1"/>
  <c r="K438" i="1"/>
  <c r="L418" i="1"/>
  <c r="K418" i="1"/>
  <c r="L398" i="1"/>
  <c r="K398" i="1"/>
  <c r="L378" i="1"/>
  <c r="K378" i="1"/>
  <c r="L358" i="1"/>
  <c r="K358" i="1"/>
  <c r="L338" i="1"/>
  <c r="K338" i="1"/>
  <c r="L318" i="1"/>
  <c r="K318" i="1"/>
  <c r="L298" i="1"/>
  <c r="K298" i="1"/>
  <c r="L278" i="1"/>
  <c r="K278" i="1"/>
  <c r="L258" i="1"/>
  <c r="K258" i="1"/>
  <c r="L238" i="1"/>
  <c r="K238" i="1"/>
  <c r="L218" i="1"/>
  <c r="K218" i="1"/>
  <c r="L198" i="1"/>
  <c r="K198" i="1"/>
  <c r="L178" i="1"/>
  <c r="K178" i="1"/>
  <c r="L158" i="1"/>
  <c r="K158" i="1"/>
  <c r="L138" i="1"/>
  <c r="K138" i="1"/>
  <c r="L118" i="1"/>
  <c r="K118" i="1"/>
  <c r="L98" i="1"/>
  <c r="K98" i="1"/>
  <c r="L78" i="1"/>
  <c r="K78" i="1"/>
  <c r="L58" i="1"/>
  <c r="K58" i="1"/>
  <c r="L38" i="1"/>
  <c r="K38" i="1"/>
  <c r="L18" i="1"/>
  <c r="K18" i="1"/>
  <c r="K998" i="1"/>
  <c r="K917" i="1"/>
  <c r="K777" i="1"/>
  <c r="K556" i="1"/>
  <c r="L515" i="1"/>
  <c r="L415" i="1"/>
  <c r="L315" i="1"/>
  <c r="K315" i="1"/>
  <c r="L235" i="1"/>
  <c r="L673" i="1"/>
  <c r="K673" i="1"/>
  <c r="L957" i="1"/>
  <c r="K957" i="1"/>
  <c r="L937" i="1"/>
  <c r="K937" i="1"/>
  <c r="L857" i="1"/>
  <c r="K857" i="1"/>
  <c r="L757" i="1"/>
  <c r="K757" i="1"/>
  <c r="L737" i="1"/>
  <c r="K737" i="1"/>
  <c r="L717" i="1"/>
  <c r="K717" i="1"/>
  <c r="L697" i="1"/>
  <c r="K697" i="1"/>
  <c r="L677" i="1"/>
  <c r="K677" i="1"/>
  <c r="L637" i="1"/>
  <c r="K637" i="1"/>
  <c r="L617" i="1"/>
  <c r="K617" i="1"/>
  <c r="L597" i="1"/>
  <c r="K597" i="1"/>
  <c r="L577" i="1"/>
  <c r="K577" i="1"/>
  <c r="L557" i="1"/>
  <c r="K557" i="1"/>
  <c r="L537" i="1"/>
  <c r="K537" i="1"/>
  <c r="L517" i="1"/>
  <c r="K517" i="1"/>
  <c r="L497" i="1"/>
  <c r="K497" i="1"/>
  <c r="L477" i="1"/>
  <c r="K477" i="1"/>
  <c r="L457" i="1"/>
  <c r="K457" i="1"/>
  <c r="L437" i="1"/>
  <c r="K437" i="1"/>
  <c r="L417" i="1"/>
  <c r="K417" i="1"/>
  <c r="L397" i="1"/>
  <c r="K397" i="1"/>
  <c r="L377" i="1"/>
  <c r="K377" i="1"/>
  <c r="L357" i="1"/>
  <c r="K357" i="1"/>
  <c r="L337" i="1"/>
  <c r="K337" i="1"/>
  <c r="L317" i="1"/>
  <c r="K317" i="1"/>
  <c r="L297" i="1"/>
  <c r="K297" i="1"/>
  <c r="L277" i="1"/>
  <c r="K277" i="1"/>
  <c r="L257" i="1"/>
  <c r="K257" i="1"/>
  <c r="L237" i="1"/>
  <c r="K237" i="1"/>
  <c r="L217" i="1"/>
  <c r="K217" i="1"/>
  <c r="L197" i="1"/>
  <c r="K197" i="1"/>
  <c r="L177" i="1"/>
  <c r="K177" i="1"/>
  <c r="L157" i="1"/>
  <c r="K157" i="1"/>
  <c r="L137" i="1"/>
  <c r="K137" i="1"/>
  <c r="L117" i="1"/>
  <c r="K117" i="1"/>
  <c r="L97" i="1"/>
  <c r="K97" i="1"/>
  <c r="L77" i="1"/>
  <c r="K77" i="1"/>
  <c r="L57" i="1"/>
  <c r="K57" i="1"/>
  <c r="L37" i="1"/>
  <c r="K37" i="1"/>
  <c r="K997" i="1"/>
  <c r="K776" i="1"/>
  <c r="K353" i="1"/>
  <c r="K295" i="1"/>
  <c r="L613" i="1"/>
  <c r="L835" i="1"/>
  <c r="K835" i="1"/>
  <c r="K733" i="1"/>
  <c r="L733" i="1"/>
  <c r="L837" i="1"/>
  <c r="K837" i="1"/>
  <c r="L657" i="1"/>
  <c r="K657" i="1"/>
  <c r="L956" i="1"/>
  <c r="K956" i="1"/>
  <c r="L916" i="1"/>
  <c r="K916" i="1"/>
  <c r="L856" i="1"/>
  <c r="K856" i="1"/>
  <c r="L816" i="1"/>
  <c r="K816" i="1"/>
  <c r="L756" i="1"/>
  <c r="K756" i="1"/>
  <c r="L736" i="1"/>
  <c r="K736" i="1"/>
  <c r="L696" i="1"/>
  <c r="K696" i="1"/>
  <c r="L676" i="1"/>
  <c r="K676" i="1"/>
  <c r="L636" i="1"/>
  <c r="K636" i="1"/>
  <c r="L616" i="1"/>
  <c r="K616" i="1"/>
  <c r="L596" i="1"/>
  <c r="K596" i="1"/>
  <c r="L576" i="1"/>
  <c r="K576" i="1"/>
  <c r="L536" i="1"/>
  <c r="K536" i="1"/>
  <c r="L516" i="1"/>
  <c r="K516" i="1"/>
  <c r="L496" i="1"/>
  <c r="K496" i="1"/>
  <c r="L476" i="1"/>
  <c r="K476" i="1"/>
  <c r="L456" i="1"/>
  <c r="K456" i="1"/>
  <c r="L436" i="1"/>
  <c r="K436" i="1"/>
  <c r="L416" i="1"/>
  <c r="K416" i="1"/>
  <c r="L396" i="1"/>
  <c r="K396" i="1"/>
  <c r="L376" i="1"/>
  <c r="K376" i="1"/>
  <c r="L356" i="1"/>
  <c r="K356" i="1"/>
  <c r="L336" i="1"/>
  <c r="K336" i="1"/>
  <c r="L316" i="1"/>
  <c r="K316" i="1"/>
  <c r="L296" i="1"/>
  <c r="K296" i="1"/>
  <c r="L276" i="1"/>
  <c r="K276" i="1"/>
  <c r="L256" i="1"/>
  <c r="K256" i="1"/>
  <c r="L236" i="1"/>
  <c r="K236" i="1"/>
  <c r="L216" i="1"/>
  <c r="K216" i="1"/>
  <c r="L196" i="1"/>
  <c r="K196" i="1"/>
  <c r="L176" i="1"/>
  <c r="K176" i="1"/>
  <c r="L156" i="1"/>
  <c r="K156" i="1"/>
  <c r="L136" i="1"/>
  <c r="K136" i="1"/>
  <c r="L116" i="1"/>
  <c r="K116" i="1"/>
  <c r="L96" i="1"/>
  <c r="K96" i="1"/>
  <c r="L76" i="1"/>
  <c r="K76" i="1"/>
  <c r="L56" i="1"/>
  <c r="K56" i="1"/>
  <c r="L36" i="1"/>
  <c r="K36" i="1"/>
  <c r="K996" i="1"/>
  <c r="K901" i="1"/>
  <c r="K775" i="1"/>
  <c r="K601" i="1"/>
  <c r="K501" i="1"/>
  <c r="L413" i="1"/>
  <c r="L241" i="1"/>
  <c r="L201" i="1"/>
  <c r="K526" i="1"/>
  <c r="K352" i="1"/>
  <c r="K287" i="1"/>
  <c r="L912" i="1"/>
  <c r="L812" i="1"/>
  <c r="L607" i="1"/>
  <c r="K863" i="1"/>
  <c r="K525" i="1"/>
  <c r="K425" i="1"/>
  <c r="K386" i="1"/>
  <c r="K284" i="1"/>
  <c r="K247" i="1"/>
  <c r="K144" i="1"/>
  <c r="L772" i="1"/>
  <c r="L672" i="1"/>
  <c r="L606" i="1"/>
  <c r="L572" i="1"/>
  <c r="L470" i="1"/>
  <c r="L332" i="1"/>
  <c r="L227" i="1"/>
  <c r="L590" i="1"/>
  <c r="K590" i="1"/>
  <c r="K886" i="1"/>
  <c r="K786" i="1"/>
  <c r="K707" i="1"/>
  <c r="K350" i="1"/>
  <c r="K246" i="1"/>
  <c r="K212" i="1"/>
  <c r="K72" i="1"/>
  <c r="L570" i="1"/>
  <c r="L366" i="1"/>
  <c r="L46" i="1"/>
  <c r="K885" i="1"/>
  <c r="K704" i="1"/>
  <c r="K486" i="1"/>
  <c r="K384" i="1"/>
  <c r="K245" i="1"/>
  <c r="K107" i="1"/>
  <c r="L907" i="1"/>
  <c r="L807" i="1"/>
  <c r="L365" i="1"/>
  <c r="L150" i="1"/>
  <c r="L45" i="1"/>
  <c r="K646" i="1"/>
  <c r="K66" i="1"/>
  <c r="K30" i="1"/>
  <c r="L904" i="1"/>
  <c r="L665" i="1"/>
  <c r="L252" i="1"/>
  <c r="L147" i="1"/>
  <c r="K706" i="1"/>
  <c r="L706" i="1"/>
  <c r="K566" i="1"/>
  <c r="L566" i="1"/>
  <c r="L645" i="1"/>
  <c r="K645" i="1"/>
  <c r="K932" i="1"/>
  <c r="K832" i="1"/>
  <c r="K805" i="1"/>
  <c r="K726" i="1"/>
  <c r="K510" i="1"/>
  <c r="K306" i="1"/>
  <c r="K64" i="1"/>
  <c r="L903" i="1"/>
  <c r="L664" i="1"/>
  <c r="L286" i="1"/>
  <c r="K546" i="1"/>
  <c r="L546" i="1"/>
  <c r="K466" i="1"/>
  <c r="L466" i="1"/>
  <c r="K806" i="1"/>
  <c r="K930" i="1"/>
  <c r="K830" i="1"/>
  <c r="K725" i="1"/>
  <c r="K670" i="1"/>
  <c r="K544" i="1"/>
  <c r="K270" i="1"/>
  <c r="K166" i="1"/>
  <c r="K63" i="1"/>
  <c r="L730" i="1"/>
  <c r="L390" i="1"/>
  <c r="L285" i="1"/>
  <c r="L70" i="1"/>
  <c r="L623" i="1"/>
  <c r="K623" i="1"/>
  <c r="K543" i="1"/>
  <c r="L543" i="1"/>
  <c r="K827" i="1"/>
  <c r="K304" i="1"/>
  <c r="K165" i="1"/>
  <c r="K27" i="1"/>
  <c r="L490" i="1"/>
  <c r="L423" i="1"/>
  <c r="L722" i="1"/>
  <c r="K722" i="1"/>
  <c r="L702" i="1"/>
  <c r="K702" i="1"/>
  <c r="L682" i="1"/>
  <c r="K682" i="1"/>
  <c r="L662" i="1"/>
  <c r="K662" i="1"/>
  <c r="L642" i="1"/>
  <c r="K642" i="1"/>
  <c r="L622" i="1"/>
  <c r="K622" i="1"/>
  <c r="L602" i="1"/>
  <c r="K602" i="1"/>
  <c r="L582" i="1"/>
  <c r="K582" i="1"/>
  <c r="L562" i="1"/>
  <c r="K562" i="1"/>
  <c r="L542" i="1"/>
  <c r="K542" i="1"/>
  <c r="L522" i="1"/>
  <c r="K522" i="1"/>
  <c r="L502" i="1"/>
  <c r="K502" i="1"/>
  <c r="L482" i="1"/>
  <c r="K482" i="1"/>
  <c r="L462" i="1"/>
  <c r="K462" i="1"/>
  <c r="L442" i="1"/>
  <c r="K442" i="1"/>
  <c r="L422" i="1"/>
  <c r="K422" i="1"/>
  <c r="L402" i="1"/>
  <c r="K402" i="1"/>
  <c r="L382" i="1"/>
  <c r="K382" i="1"/>
  <c r="L362" i="1"/>
  <c r="K362" i="1"/>
  <c r="L342" i="1"/>
  <c r="K342" i="1"/>
  <c r="L322" i="1"/>
  <c r="K322" i="1"/>
  <c r="L302" i="1"/>
  <c r="K302" i="1"/>
  <c r="L282" i="1"/>
  <c r="K282" i="1"/>
  <c r="L262" i="1"/>
  <c r="K262" i="1"/>
  <c r="L242" i="1"/>
  <c r="K242" i="1"/>
  <c r="L222" i="1"/>
  <c r="K222" i="1"/>
  <c r="L202" i="1"/>
  <c r="K202" i="1"/>
  <c r="L182" i="1"/>
  <c r="K182" i="1"/>
  <c r="L162" i="1"/>
  <c r="K162" i="1"/>
  <c r="L142" i="1"/>
  <c r="K142" i="1"/>
  <c r="L122" i="1"/>
  <c r="K122" i="1"/>
  <c r="L102" i="1"/>
  <c r="K102" i="1"/>
  <c r="L82" i="1"/>
  <c r="K82" i="1"/>
  <c r="L62" i="1"/>
  <c r="K62" i="1"/>
  <c r="L42" i="1"/>
  <c r="K42" i="1"/>
  <c r="L22" i="1"/>
  <c r="K22" i="1"/>
  <c r="K902" i="1"/>
  <c r="K802" i="1"/>
  <c r="K750" i="1"/>
  <c r="K406" i="1"/>
  <c r="K303" i="1"/>
  <c r="L727" i="1"/>
  <c r="L524" i="1"/>
  <c r="L283" i="1"/>
  <c r="L103" i="1"/>
  <c r="L971" i="1"/>
  <c r="L891" i="1"/>
  <c r="L811" i="1"/>
  <c r="L491" i="1"/>
  <c r="K991" i="1"/>
  <c r="K911" i="1"/>
  <c r="K831" i="1"/>
  <c r="K751" i="1"/>
  <c r="L968" i="1"/>
  <c r="L888" i="1"/>
  <c r="L808" i="1"/>
  <c r="L728" i="1"/>
  <c r="K591" i="1"/>
  <c r="Q11" i="1" l="1"/>
  <c r="Q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EC83A-D3FA-47BA-B0F8-C5E3BCB8C7F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E93F4F8-52F8-48A3-B25C-20023DA086A1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<sst xmlns="http://schemas.openxmlformats.org/spreadsheetml/2006/main" count="3264" uniqueCount="1128">
  <si>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</si>
  <si>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</si>
  <si>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</si>
  <si>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</si>
  <si>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</si>
  <si>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</si>
  <si>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</si>
  <si>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</si>
  <si>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</si>
  <si>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</si>
  <si>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</si>
  <si>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</si>
  <si>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</si>
  <si>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</si>
  <si>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</si>
  <si>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</si>
  <si>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</si>
  <si>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</si>
  <si>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</si>
  <si>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</si>
  <si>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</si>
  <si>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</si>
  <si>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</si>
  <si>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</si>
  <si>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</si>
  <si>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</si>
  <si>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</si>
  <si>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</si>
  <si>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</si>
  <si>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</si>
  <si>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</si>
  <si>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</si>
  <si>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</si>
  <si>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</si>
  <si>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</si>
  <si>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</si>
  <si>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</si>
  <si>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</si>
  <si>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</si>
  <si>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</si>
  <si>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</si>
  <si>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</si>
  <si>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</si>
  <si>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</si>
  <si>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</si>
  <si>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</si>
  <si>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</si>
  <si>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</si>
  <si>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</si>
  <si>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</si>
  <si>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</si>
  <si>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</si>
  <si>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</si>
  <si>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</si>
  <si>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</si>
  <si>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</si>
  <si>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</si>
  <si>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</si>
  <si>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</si>
  <si>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</si>
  <si>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</si>
  <si>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</si>
  <si>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</si>
  <si>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</si>
  <si>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</si>
  <si>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</si>
  <si>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</si>
  <si>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</si>
  <si>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</si>
  <si>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</si>
  <si>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</si>
  <si>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</si>
  <si>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</si>
  <si>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</si>
  <si>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</si>
  <si>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</si>
  <si>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</si>
  <si>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</si>
  <si>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</si>
  <si>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</si>
  <si>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</si>
  <si>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</si>
  <si>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</si>
  <si>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</si>
  <si>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</si>
  <si>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</si>
  <si>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</si>
  <si>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</si>
  <si>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</si>
  <si>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</si>
  <si>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</si>
  <si>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</si>
  <si>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</si>
  <si>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</si>
  <si>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</si>
  <si>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</si>
  <si>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</si>
  <si>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</si>
  <si>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</si>
  <si>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</si>
  <si>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</si>
  <si>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</si>
  <si>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</si>
  <si>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</si>
  <si>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</si>
  <si>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</si>
  <si>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</si>
  <si>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</si>
  <si>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</si>
  <si>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</si>
  <si>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</si>
  <si>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</si>
  <si>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</si>
  <si>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</si>
  <si>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</si>
  <si>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</si>
  <si>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</si>
  <si>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</si>
  <si>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</si>
  <si>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</si>
  <si>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</si>
  <si>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</si>
  <si>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</si>
  <si>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</si>
  <si>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</si>
  <si>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</si>
  <si>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</si>
  <si>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</si>
  <si>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</si>
  <si>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</si>
  <si>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</si>
  <si>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</si>
  <si>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</si>
  <si>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</si>
  <si>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</si>
  <si>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</si>
  <si>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</si>
  <si>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</si>
  <si>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</si>
  <si>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</si>
  <si>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</si>
  <si>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</si>
  <si>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</si>
  <si>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</si>
  <si>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</si>
  <si>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</si>
  <si>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</si>
  <si>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</si>
  <si>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</si>
  <si>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</si>
  <si>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</si>
  <si>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</si>
  <si>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</si>
  <si>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</si>
  <si>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</si>
  <si>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</si>
  <si>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</si>
  <si>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</si>
  <si>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</si>
  <si>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</si>
  <si>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</si>
  <si>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</si>
  <si>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</si>
  <si>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</si>
  <si>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</si>
  <si>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</si>
  <si>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</si>
  <si>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</si>
  <si>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</si>
  <si>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</si>
  <si>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</si>
  <si>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</si>
  <si>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</si>
  <si>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</si>
  <si>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</si>
  <si>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</si>
  <si>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</si>
  <si>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</si>
  <si>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</si>
  <si>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</si>
  <si>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</si>
  <si>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</si>
  <si>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</si>
  <si>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</si>
  <si>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</si>
  <si>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</si>
  <si>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</si>
  <si>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</si>
  <si>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</si>
  <si>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</si>
  <si>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</si>
  <si>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</si>
  <si>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</si>
  <si>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</si>
  <si>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</si>
  <si>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</si>
  <si>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</si>
  <si>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</si>
  <si>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</si>
  <si>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</si>
  <si>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</si>
  <si>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</si>
  <si>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</si>
  <si>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</si>
  <si>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</si>
  <si>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</si>
  <si>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</si>
  <si>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</si>
  <si>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</si>
  <si>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</si>
  <si>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</si>
  <si>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</si>
  <si>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</si>
  <si>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</si>
  <si>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</si>
  <si>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</si>
  <si>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</si>
  <si>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</si>
  <si>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</si>
  <si>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</si>
  <si>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</si>
  <si>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</si>
  <si>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</si>
  <si>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</si>
  <si>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</si>
  <si>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</si>
  <si>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</si>
  <si>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</si>
  <si>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</si>
  <si>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</si>
  <si>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</si>
  <si>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</si>
  <si>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</si>
  <si>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</si>
  <si>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</si>
  <si>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</si>
  <si>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</si>
  <si>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</si>
  <si>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</si>
  <si>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</si>
  <si>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</si>
  <si>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</si>
  <si>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</si>
  <si>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</si>
  <si>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</si>
  <si>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</si>
  <si>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</si>
  <si>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</si>
  <si>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</si>
  <si>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</si>
  <si>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</si>
  <si>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</si>
  <si>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</si>
  <si>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</si>
  <si>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</si>
  <si>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</si>
  <si>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</si>
  <si>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</si>
  <si>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</si>
  <si>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</si>
  <si>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</si>
  <si>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</si>
  <si>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</si>
  <si>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</si>
  <si>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</si>
  <si>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</si>
  <si>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</si>
  <si>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</si>
  <si>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</si>
  <si>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</si>
  <si>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</si>
  <si>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</si>
  <si>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</si>
  <si>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</si>
  <si>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</si>
  <si>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</si>
  <si>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</si>
  <si>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</si>
  <si>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</si>
  <si>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</si>
  <si>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</si>
  <si>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</si>
  <si>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</si>
  <si>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</si>
  <si>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</si>
  <si>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</si>
  <si>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</si>
  <si>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</si>
  <si>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</si>
  <si>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</si>
  <si>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</si>
  <si>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</si>
  <si>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</si>
  <si>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</si>
  <si>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</si>
  <si>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</si>
  <si>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</si>
  <si>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</si>
  <si>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</si>
  <si>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</si>
  <si>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</si>
  <si>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</si>
  <si>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</si>
  <si>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</si>
  <si>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</si>
  <si>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</si>
  <si>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</si>
  <si>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</si>
  <si>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</si>
  <si>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</si>
  <si>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</si>
  <si>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</si>
  <si>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</si>
  <si>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</si>
  <si>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</si>
  <si>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</si>
  <si>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</si>
  <si>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</si>
  <si>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</si>
  <si>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</si>
  <si>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</si>
  <si>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</si>
  <si>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</si>
  <si>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</si>
  <si>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</si>
  <si>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</si>
  <si>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</si>
  <si>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</si>
  <si>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</si>
  <si>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</si>
  <si>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</si>
  <si>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</si>
  <si>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</si>
  <si>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</si>
  <si>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</si>
  <si>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</si>
  <si>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</si>
  <si>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</si>
  <si>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</si>
  <si>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</si>
  <si>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</si>
  <si>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</si>
  <si>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</si>
  <si>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</si>
  <si>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</si>
  <si>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</si>
  <si>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</si>
  <si>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</si>
  <si>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</si>
  <si>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</si>
  <si>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</si>
  <si>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</si>
  <si>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</si>
  <si>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</si>
  <si>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</si>
  <si>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</si>
  <si>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</si>
  <si>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</si>
  <si>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</si>
  <si>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</si>
  <si>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</si>
  <si>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</si>
  <si>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</si>
  <si>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</si>
  <si>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</si>
  <si>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</si>
  <si>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</si>
  <si>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</si>
  <si>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</si>
  <si>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</si>
  <si>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</si>
  <si>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</si>
  <si>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</si>
  <si>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</si>
  <si>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</si>
  <si>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</si>
  <si>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</si>
  <si>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</si>
  <si>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</si>
  <si>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</si>
  <si>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</si>
  <si>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</si>
  <si>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</si>
  <si>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</si>
  <si>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</si>
  <si>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</si>
  <si>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</si>
  <si>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</si>
  <si>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</si>
  <si>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</si>
  <si>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</si>
  <si>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</si>
  <si>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</si>
  <si>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</si>
  <si>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</si>
  <si>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</si>
  <si>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</si>
  <si>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</si>
  <si>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</si>
  <si>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</si>
  <si>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</si>
  <si>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</si>
  <si>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</si>
  <si>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</si>
  <si>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</si>
  <si>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</si>
  <si>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</si>
  <si>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</si>
  <si>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</si>
  <si>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</si>
  <si>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</si>
  <si>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</si>
  <si>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</si>
  <si>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</si>
  <si>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</si>
  <si>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</si>
  <si>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</si>
  <si>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</si>
  <si>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</si>
  <si>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</si>
  <si>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</si>
  <si>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</si>
  <si>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</si>
  <si>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</si>
  <si>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</si>
  <si>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</si>
  <si>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</si>
  <si>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</si>
  <si>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</si>
  <si>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</si>
  <si>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</si>
  <si>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</si>
  <si>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</si>
  <si>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</si>
  <si>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</si>
  <si>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</si>
  <si>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</si>
  <si>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</si>
  <si>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</si>
  <si>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</si>
  <si>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</si>
  <si>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</si>
  <si>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</si>
  <si>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</si>
  <si>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</si>
  <si>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</si>
  <si>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</si>
  <si>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</si>
  <si>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</si>
  <si>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</si>
  <si>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</si>
  <si>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</si>
  <si>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</si>
  <si>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</si>
  <si>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</si>
  <si>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</si>
  <si>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</si>
  <si>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</si>
  <si>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</si>
  <si>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</si>
  <si>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</si>
  <si>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</si>
  <si>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</si>
  <si>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</si>
  <si>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</si>
  <si>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</si>
  <si>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</si>
  <si>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</si>
  <si>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</si>
  <si>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</si>
  <si>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</si>
  <si>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</si>
  <si>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</si>
  <si>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</si>
  <si>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</si>
  <si>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</si>
  <si>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</si>
  <si>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</si>
  <si>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</si>
  <si>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</si>
  <si>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</si>
  <si>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</si>
  <si>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</si>
  <si>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</si>
  <si>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</si>
  <si>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</si>
  <si>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</si>
  <si>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</si>
  <si>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</si>
  <si>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</si>
  <si>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</si>
  <si>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</si>
  <si>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</si>
  <si>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</si>
  <si>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</si>
  <si>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</si>
  <si>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</si>
  <si>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</si>
  <si>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</si>
  <si>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</si>
  <si>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</si>
  <si>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</si>
  <si>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</si>
  <si>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</si>
  <si>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</si>
  <si>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</si>
  <si>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</si>
  <si>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</si>
  <si>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</si>
  <si>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</si>
  <si>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</si>
  <si>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</si>
  <si>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</si>
  <si>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</si>
  <si>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</si>
  <si>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</si>
  <si>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</si>
  <si>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</si>
  <si>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</si>
  <si>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</si>
  <si>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</si>
  <si>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</si>
  <si>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</si>
  <si>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</si>
  <si>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</si>
  <si>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</si>
  <si>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</si>
  <si>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</si>
  <si>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</si>
  <si>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</si>
  <si>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</si>
  <si>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</si>
  <si>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</si>
  <si>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</si>
  <si>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</si>
  <si>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</si>
  <si>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</si>
  <si>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</si>
  <si>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</si>
  <si>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</si>
  <si>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</si>
  <si>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</si>
  <si>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</si>
  <si>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</si>
  <si>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</si>
  <si>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</si>
  <si>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</si>
  <si>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</si>
  <si>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</si>
  <si>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</si>
  <si>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</si>
  <si>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</si>
  <si>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</si>
  <si>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</si>
  <si>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</si>
  <si>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</si>
  <si>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</si>
  <si>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</si>
  <si>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</si>
  <si>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</si>
  <si>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</si>
  <si>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</si>
  <si>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</si>
  <si>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</si>
  <si>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</si>
  <si>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</si>
  <si>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</si>
  <si>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</si>
  <si>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</si>
  <si>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</si>
  <si>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</si>
  <si>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</si>
  <si>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</si>
  <si>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</si>
  <si>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</si>
  <si>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</si>
  <si>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</si>
  <si>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</si>
  <si>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</si>
  <si>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</si>
  <si>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</si>
  <si>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</si>
  <si>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</si>
  <si>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</si>
  <si>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</si>
  <si>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</si>
  <si>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</si>
  <si>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</si>
  <si>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</si>
  <si>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</si>
  <si>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</si>
  <si>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</si>
  <si>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</si>
  <si>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</si>
  <si>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</si>
  <si>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</si>
  <si>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</si>
  <si>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</si>
  <si>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</si>
  <si>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</si>
  <si>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</si>
  <si>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</si>
  <si>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</si>
  <si>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</si>
  <si>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</si>
  <si>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</si>
  <si>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</si>
  <si>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</si>
  <si>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</si>
  <si>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</si>
  <si>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</si>
  <si>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</si>
  <si>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</si>
  <si>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</si>
  <si>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</si>
  <si>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</si>
  <si>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</si>
  <si>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</si>
  <si>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</si>
  <si>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</si>
  <si>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</si>
  <si>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</si>
  <si>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</si>
  <si>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</si>
  <si>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</si>
  <si>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</si>
  <si>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</si>
  <si>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</si>
  <si>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</si>
  <si>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</si>
  <si>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</si>
  <si>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</si>
  <si>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</si>
  <si>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</si>
  <si>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</si>
  <si>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</si>
  <si>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</si>
  <si>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</si>
  <si>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</si>
  <si>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</si>
  <si>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</si>
  <si>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</si>
  <si>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</si>
  <si>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</si>
  <si>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</si>
  <si>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</si>
  <si>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</si>
  <si>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</si>
  <si>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</si>
  <si>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</si>
  <si>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</si>
  <si>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</si>
  <si>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</si>
  <si>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</si>
  <si>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</si>
  <si>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</si>
  <si>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</si>
  <si>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</si>
  <si>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</si>
  <si>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</si>
  <si>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</si>
  <si>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</si>
  <si>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</si>
  <si>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</si>
  <si>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</si>
  <si>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</si>
  <si>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</si>
  <si>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</si>
  <si>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</si>
  <si>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</si>
  <si>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</si>
  <si>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</si>
  <si>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</si>
  <si>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</si>
  <si>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</si>
  <si>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</si>
  <si>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</si>
  <si>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</si>
  <si>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</si>
  <si>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</si>
  <si>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</si>
  <si>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</si>
  <si>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</si>
  <si>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</si>
  <si>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</si>
  <si>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</si>
  <si>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</si>
  <si>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</si>
  <si>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</si>
  <si>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</si>
  <si>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</si>
  <si>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</si>
  <si>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</si>
  <si>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</si>
  <si>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</si>
  <si>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</si>
  <si>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</si>
  <si>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</si>
  <si>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</si>
  <si>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</si>
  <si>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</si>
  <si>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</si>
  <si>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</si>
  <si>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</si>
  <si>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</si>
  <si>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</si>
  <si>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</si>
  <si>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</si>
  <si>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</si>
  <si>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</si>
  <si>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</si>
  <si>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</si>
  <si>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</si>
  <si>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</si>
  <si>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</si>
  <si>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</si>
  <si>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</si>
  <si>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</si>
  <si>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</si>
  <si>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</si>
  <si>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</si>
  <si>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</si>
  <si>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</si>
  <si>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</si>
  <si>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</si>
  <si>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</si>
  <si>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</si>
  <si>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</si>
  <si>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</si>
  <si>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</si>
  <si>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</si>
  <si>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</si>
  <si>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</si>
  <si>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</si>
  <si>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</si>
  <si>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</si>
  <si>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</si>
  <si>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</si>
  <si>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</si>
  <si>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</si>
  <si>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</si>
  <si>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</si>
  <si>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</si>
  <si>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</si>
  <si>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</si>
  <si>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</si>
  <si>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</si>
  <si>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</si>
  <si>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</si>
  <si>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</si>
  <si>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</si>
  <si>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</si>
  <si>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</si>
  <si>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</si>
  <si>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</si>
  <si>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</si>
  <si>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</si>
  <si>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</si>
  <si>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</si>
  <si>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</si>
  <si>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</si>
  <si>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</si>
  <si>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</si>
  <si>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</si>
  <si>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</si>
  <si>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</si>
  <si>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</si>
  <si>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</si>
  <si>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</si>
  <si>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</si>
  <si>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</si>
  <si>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</si>
  <si>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</si>
  <si>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</si>
  <si>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</si>
  <si>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</si>
  <si>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</si>
  <si>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</si>
  <si>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</si>
  <si>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</si>
  <si>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</si>
  <si>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</si>
  <si>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</si>
  <si>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</si>
  <si>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</si>
  <si>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</si>
  <si>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</si>
  <si>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</si>
  <si>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</si>
  <si>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</si>
  <si>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</si>
  <si>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</si>
  <si>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</si>
  <si>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</si>
  <si>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</si>
  <si>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</si>
  <si>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</si>
  <si>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</si>
  <si>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</si>
  <si>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</si>
  <si>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</si>
  <si>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</si>
  <si>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</si>
  <si>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</si>
  <si>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</si>
  <si>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</si>
  <si>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</si>
  <si>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</si>
  <si>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</si>
  <si>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</si>
  <si>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</si>
  <si>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</si>
  <si>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</si>
  <si>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</si>
  <si>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</si>
  <si>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</si>
  <si>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</si>
  <si>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</si>
  <si>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</si>
  <si>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</si>
  <si>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</si>
  <si>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</si>
  <si>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</si>
  <si>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</si>
  <si>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</si>
  <si>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</si>
  <si>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</si>
  <si>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</si>
  <si>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</si>
  <si>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</si>
  <si>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</si>
  <si>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</si>
  <si>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</si>
  <si>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</si>
  <si>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</si>
  <si>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</si>
  <si>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</si>
  <si>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</si>
  <si>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</si>
  <si>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</si>
  <si>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</si>
  <si>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</si>
  <si>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</si>
  <si>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</si>
  <si>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</si>
  <si>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</si>
  <si>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</si>
  <si>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</si>
  <si>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</si>
  <si>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</si>
  <si>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</si>
  <si>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</si>
  <si>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</si>
  <si>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</si>
  <si>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</si>
  <si>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</si>
  <si>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</si>
  <si>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</si>
  <si>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</si>
  <si>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</si>
  <si>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</si>
  <si>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</si>
  <si>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</si>
  <si>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</si>
  <si>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</si>
  <si>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</si>
  <si>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</si>
  <si>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</si>
  <si>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</si>
  <si>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</si>
  <si>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</si>
  <si>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</si>
  <si>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</si>
  <si>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</si>
  <si>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</si>
  <si>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</si>
  <si>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</si>
  <si>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</si>
  <si>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</si>
  <si>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</si>
  <si>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</si>
  <si>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</si>
  <si>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</si>
  <si>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</si>
  <si>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</si>
  <si>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</si>
  <si>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</si>
  <si>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</si>
  <si>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</si>
  <si>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</si>
  <si>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</si>
  <si>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</si>
  <si>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</si>
  <si>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</si>
  <si>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</si>
  <si>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</si>
  <si>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</si>
  <si>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</si>
  <si>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</si>
  <si>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</si>
  <si>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</si>
  <si>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</si>
  <si>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</si>
  <si>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</si>
  <si>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</si>
  <si>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</si>
  <si>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</si>
  <si>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</si>
  <si>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</si>
  <si>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</si>
  <si>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</si>
  <si>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</si>
  <si>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</si>
  <si>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</si>
  <si>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</si>
  <si>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</si>
  <si>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</si>
  <si>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</si>
  <si>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</si>
  <si>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</si>
  <si>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</si>
  <si>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</si>
  <si>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</si>
  <si>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</si>
  <si>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</si>
  <si>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</si>
  <si>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</si>
  <si>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</si>
  <si>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</si>
  <si>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</si>
  <si>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</si>
  <si>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</si>
  <si>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</si>
  <si>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</si>
  <si>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</si>
  <si>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</si>
  <si>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</si>
  <si>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</si>
  <si>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</si>
  <si>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</si>
  <si>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</si>
  <si>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</si>
  <si>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</si>
  <si>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</si>
  <si>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</si>
  <si>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</si>
  <si>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</si>
  <si>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</si>
  <si>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</si>
  <si>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</si>
  <si>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</si>
  <si>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</si>
  <si>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</si>
  <si>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</si>
  <si>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</si>
  <si>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</si>
  <si>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</si>
  <si>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</si>
  <si>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</si>
  <si>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</si>
  <si>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</si>
  <si>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</si>
  <si>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</si>
  <si>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</si>
  <si>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</si>
  <si>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</si>
  <si>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</si>
  <si>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</si>
  <si>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</si>
  <si>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</si>
  <si>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</si>
  <si>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</si>
  <si>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</si>
  <si>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</si>
  <si>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</si>
  <si>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</si>
  <si>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</si>
  <si>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</si>
  <si>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</si>
  <si>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</si>
  <si>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</si>
  <si>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</si>
  <si>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</si>
  <si>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</si>
  <si>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</si>
  <si>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</si>
  <si>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</si>
  <si>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</si>
  <si>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</si>
  <si>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</si>
  <si>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</si>
  <si>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</si>
  <si>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</si>
  <si>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</si>
  <si>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</si>
  <si>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</si>
  <si>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</si>
  <si>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</si>
  <si>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</si>
  <si>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</si>
  <si>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</si>
  <si>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</si>
  <si>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</si>
  <si>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</si>
  <si>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</si>
  <si>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</si>
  <si>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</si>
  <si>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</si>
  <si>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</si>
  <si>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</si>
  <si>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</si>
  <si>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</si>
  <si>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</si>
  <si>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</si>
  <si>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</si>
  <si>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</si>
  <si>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</si>
  <si>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</si>
  <si>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</si>
  <si>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</si>
  <si>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</si>
  <si>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</si>
  <si>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</si>
  <si>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</si>
  <si>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</si>
  <si>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</si>
  <si>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</si>
  <si>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</si>
  <si>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</si>
  <si>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</si>
  <si>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</si>
  <si>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</si>
  <si>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</si>
  <si>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</si>
  <si>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</si>
  <si>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</si>
  <si>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</si>
  <si>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</si>
  <si>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Total sales</t>
  </si>
  <si>
    <t>Commision 2023</t>
  </si>
  <si>
    <t>rate %</t>
  </si>
  <si>
    <t>Commision rate 2023</t>
  </si>
  <si>
    <t>Commision rate 2024</t>
  </si>
  <si>
    <t>Column1</t>
  </si>
  <si>
    <t>Sum</t>
  </si>
  <si>
    <t>Average</t>
  </si>
  <si>
    <t>Running Total</t>
  </si>
  <si>
    <t>Count</t>
  </si>
  <si>
    <t>Commision 2024</t>
  </si>
  <si>
    <t>Commision Total</t>
  </si>
  <si>
    <t>Column2</t>
  </si>
  <si>
    <t>Row Labels</t>
  </si>
  <si>
    <t>Grand Total</t>
  </si>
  <si>
    <t>Sum of Commision 2023</t>
  </si>
  <si>
    <t>Sum of Commision 2024</t>
  </si>
  <si>
    <t>Lowest Score</t>
  </si>
  <si>
    <t>Total</t>
  </si>
  <si>
    <t>All Products</t>
  </si>
  <si>
    <t xml:space="preserve">Clothing </t>
  </si>
  <si>
    <t xml:space="preserve">Quantity </t>
  </si>
  <si>
    <t>Age Range</t>
  </si>
  <si>
    <t>"=VLOOKUP(@retail_sales_dataset!A:A,retail_sales_dataset!A:K,9,FALSE)"</t>
  </si>
  <si>
    <t>Concatenate TOTALS</t>
  </si>
  <si>
    <t>"=CONCAT(B2," ",C2)"</t>
  </si>
  <si>
    <t>CountA</t>
  </si>
  <si>
    <t>"COUNTA(A2:A10, C2:C10, D2:D10)"</t>
  </si>
  <si>
    <t>"COUNT(A2:A10)"</t>
  </si>
  <si>
    <t>Does the student require additional support?</t>
  </si>
  <si>
    <t>No</t>
  </si>
  <si>
    <t>Yes</t>
  </si>
  <si>
    <t>Sum of English</t>
  </si>
  <si>
    <t>Sum of Mathematics</t>
  </si>
  <si>
    <t>Sum of Science</t>
  </si>
  <si>
    <t xml:space="preserve">Sum of Average </t>
  </si>
  <si>
    <t>Column3</t>
  </si>
  <si>
    <t>Column4</t>
  </si>
  <si>
    <t>A Light in the ...</t>
  </si>
  <si>
    <t>In stock</t>
  </si>
  <si>
    <t>Add to basket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</si>
  <si>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</si>
  <si>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</si>
  <si>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</si>
  <si>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</si>
  <si>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</si>
  <si>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</si>
  <si>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</si>
  <si>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</si>
  <si>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</si>
  <si>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</si>
  <si>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</si>
  <si>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</si>
  <si>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</si>
  <si>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</si>
  <si>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</si>
  <si>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</si>
  <si>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</si>
  <si>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</si>
  <si>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</si>
  <si>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Column5</t>
  </si>
  <si>
    <t>Column6</t>
  </si>
  <si>
    <t>Column7</t>
  </si>
  <si>
    <t>Column8</t>
  </si>
  <si>
    <t>Project Hail Mary: A Novel</t>
  </si>
  <si>
    <t>Andy Weir · 2022 · ‎No preview</t>
  </si>
  <si>
    <t>books.google.co.uk › books</t>
  </si>
  <si>
    <t>› books</t>
  </si>
  <si>
    <t>More editions</t>
  </si>
  <si>
    <t>The Player of Games</t>
  </si>
  <si>
    <t>Iain M. Banks · 2009</t>
  </si>
  <si>
    <t>Preview</t>
  </si>
  <si>
    <t>Science Fiction: The Illustrated Encyclopedia</t>
  </si>
  <si>
    <t>John Clute · 1995 · ‎No preview</t>
  </si>
  <si>
    <t>The Sykaos Papers: Being an Account of the Voyages of the ...</t>
  </si>
  <si>
    <t>1988 · ‎Snippet view</t>
  </si>
  <si>
    <t>House of Suns</t>
  </si>
  <si>
    <t>Alastair Reynolds · 2009</t>
  </si>
  <si>
    <t>Level 7</t>
  </si>
  <si>
    <t>Mordecai Roshwald, ‎David Seed · 2004</t>
  </si>
  <si>
    <t>Write Your Own Sci Fi and Fantasy Stories</t>
  </si>
  <si>
    <t>Andrew Prentice · 2019 · ‎No preview</t>
  </si>
  <si>
    <t>Sci-Fi Art Now</t>
  </si>
  <si>
    <t>John Freeman · 2010 · ‎No preview</t>
  </si>
  <si>
    <t>This Is How You Lose the Time War</t>
  </si>
  <si>
    <t>Amal El-Mohtar, ‎Max Gladstone · 2019</t>
  </si>
  <si>
    <t>Sci-fi Chronicles: A Visual History of the Galaxy's Greatest ...</t>
  </si>
  <si>
    <t>Guy Haley · 2014 · ‎No preview</t>
  </si>
  <si>
    <t>Column22</t>
  </si>
  <si>
    <t>"CTRL E" - 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</si>
</sst>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General;;&quot;&quot;;@"/>
    <numFmt numFmtId="165" formatCode="_-[$£-809]* #,##0.00_-;\-[$£-809]* #,##0.00_-;_-[$£-809]* &quot;-&quot;??_-;_-@_-"/>
    <numFmt numFmtId="166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horizontal="center" vertical="center"/>
    </xf>
    <xf numFmtId="0" fontId="18" fillId="0" borderId="0" xfId="0" applyFont="1" applyFill="1" applyBorder="1"/>
    <xf numFmtId="165" fontId="0" fillId="0" borderId="0" xfId="0" applyNumberFormat="1"/>
    <xf numFmtId="0" fontId="0" fillId="0" borderId="15" xfId="0" applyBorder="1"/>
    <xf numFmtId="9" fontId="0" fillId="0" borderId="0" xfId="43" applyFont="1"/>
    <xf numFmtId="9" fontId="0" fillId="0" borderId="15" xfId="43" applyFont="1" applyBorder="1"/>
    <xf numFmtId="166" fontId="0" fillId="0" borderId="15" xfId="43" applyNumberFormat="1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19" fillId="0" borderId="16" xfId="0" applyFont="1" applyFill="1" applyBorder="1" applyAlignment="1">
      <alignment horizontal="center" vertical="center"/>
    </xf>
    <xf numFmtId="44" fontId="0" fillId="0" borderId="0" xfId="42" applyFont="1"/>
    <xf numFmtId="0" fontId="6" fillId="2" borderId="0" xfId="6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0" fillId="0" borderId="0" xfId="0" applyAlignment="1">
      <alignment horizontal="left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[YUSAF_MALIK_retail_sales_dataset_COPY.xlsx]retail_sales_dataset!PivotTable4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retail_sales_dataset!$U$11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retail_sales_dataset!$T$12:$T$15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retail_sales_dataset!$U$12:$U$15</c:f>
              <c:numCache>
                <c:formatCode>_("£"* #,##0.00_);_("£"* \(#,##0.00\);_("£"* "-"??_);_(@_)</c:formatCode>
                <c:ptCount val="3"/>
                <c:pt idx="0">
                  <c:v>2870.3</c:v>
                </c:pt>
                <c:pt idx="1">
                  <c:v>3111.6</c:v>
                </c:pt>
                <c:pt idx="2">
                  <c:v>3138.0999999999995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3-4F58-8061-CDB5364AC6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70458831"/>
        <c:axId val="970456431"/>
        <c:axId val="0"/>
      </c:bar3DChart>
      <c:catAx>
        <c:axId val="97045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56431"/>
        <c:crosses val="autoZero"/>
        <c:auto val="1"/>
        <c:lblAlgn val="ctr"/>
        <c:lblOffset val="100"/>
        <c:noMultiLvlLbl val="0"/>
      </c:catAx>
      <c:valAx>
        <c:axId val="97045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588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[YUSAF_MALIK_retail_sales_dataset_COPY.xlsx]Task 2!PivotTable9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2'!$N$3</c:f>
              <c:strCache>
                <c:ptCount val="1"/>
                <c:pt idx="0">
                  <c:v>Sum of 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2'!$M$4:$M$24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Carol</c:v>
                  </c:pt>
                  <c:pt idx="1">
                    <c:v>Edward</c:v>
                  </c:pt>
                  <c:pt idx="2">
                    <c:v>Harry</c:v>
                  </c:pt>
                  <c:pt idx="3">
                    <c:v>John</c:v>
                  </c:pt>
                  <c:pt idx="4">
                    <c:v>Khan</c:v>
                  </c:pt>
                  <c:pt idx="5">
                    <c:v>Linda</c:v>
                  </c:pt>
                  <c:pt idx="6">
                    <c:v>Mary</c:v>
                  </c:pt>
                  <c:pt idx="7">
                    <c:v>Sarah</c:v>
                  </c:pt>
                  <c:pt idx="8">
                    <c:v>Ted</c:v>
                  </c:pt>
                  <c:pt idx="9">
                    <c:v>Thomas</c:v>
                  </c:pt>
                </c:lvl>
              </c:multiLvlStrCache>
            </c:multiLvlStrRef>
          </c:cat>
          <c:val>
            <c:numRef>
              <c:f>'Task 2'!$N$4:$N$24</c:f>
              <c:numCache>
                <c:formatCode>General</c:formatCode>
                <c:ptCount val="10"/>
                <c:pt idx="0">
                  <c:v>75</c:v>
                </c:pt>
                <c:pt idx="1">
                  <c:v>55</c:v>
                </c:pt>
                <c:pt idx="2">
                  <c:v>80</c:v>
                </c:pt>
                <c:pt idx="3">
                  <c:v>65</c:v>
                </c:pt>
                <c:pt idx="4">
                  <c:v>85</c:v>
                </c:pt>
                <c:pt idx="5">
                  <c:v>90</c:v>
                </c:pt>
                <c:pt idx="6">
                  <c:v>55</c:v>
                </c:pt>
                <c:pt idx="7">
                  <c:v>80</c:v>
                </c:pt>
                <c:pt idx="8">
                  <c:v>80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C-40A2-B513-ED4CDDD820F8}"/>
            </c:ext>
          </c:extLst>
        </c:ser>
        <c:ser>
          <c:idx val="1"/>
          <c:order val="1"/>
          <c:tx>
            <c:strRef>
              <c:f>'Task 2'!$O$3</c:f>
              <c:strCache>
                <c:ptCount val="1"/>
                <c:pt idx="0">
                  <c:v>Sum of Mathematics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2'!$M$4:$M$24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Carol</c:v>
                  </c:pt>
                  <c:pt idx="1">
                    <c:v>Edward</c:v>
                  </c:pt>
                  <c:pt idx="2">
                    <c:v>Harry</c:v>
                  </c:pt>
                  <c:pt idx="3">
                    <c:v>John</c:v>
                  </c:pt>
                  <c:pt idx="4">
                    <c:v>Khan</c:v>
                  </c:pt>
                  <c:pt idx="5">
                    <c:v>Linda</c:v>
                  </c:pt>
                  <c:pt idx="6">
                    <c:v>Mary</c:v>
                  </c:pt>
                  <c:pt idx="7">
                    <c:v>Sarah</c:v>
                  </c:pt>
                  <c:pt idx="8">
                    <c:v>Ted</c:v>
                  </c:pt>
                  <c:pt idx="9">
                    <c:v>Thomas</c:v>
                  </c:pt>
                </c:lvl>
              </c:multiLvlStrCache>
            </c:multiLvlStrRef>
          </c:cat>
          <c:val>
            <c:numRef>
              <c:f>'Task 2'!$O$4:$O$24</c:f>
              <c:numCache>
                <c:formatCode>General</c:formatCode>
                <c:ptCount val="10"/>
                <c:pt idx="0">
                  <c:v>85</c:v>
                </c:pt>
                <c:pt idx="1">
                  <c:v>80</c:v>
                </c:pt>
                <c:pt idx="2">
                  <c:v>70</c:v>
                </c:pt>
                <c:pt idx="3">
                  <c:v>80</c:v>
                </c:pt>
                <c:pt idx="4">
                  <c:v>75</c:v>
                </c:pt>
                <c:pt idx="5">
                  <c:v>50</c:v>
                </c:pt>
                <c:pt idx="6">
                  <c:v>70</c:v>
                </c:pt>
                <c:pt idx="7">
                  <c:v>70</c:v>
                </c:pt>
                <c:pt idx="8">
                  <c:v>75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2C-40A2-B513-ED4CDDD820F8}"/>
            </c:ext>
          </c:extLst>
        </c:ser>
        <c:ser>
          <c:idx val="2"/>
          <c:order val="2"/>
          <c:tx>
            <c:strRef>
              <c:f>'Task 2'!$P$3</c:f>
              <c:strCache>
                <c:ptCount val="1"/>
                <c:pt idx="0">
                  <c:v>Sum of 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'Task 2'!$M$4:$M$24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Carol</c:v>
                  </c:pt>
                  <c:pt idx="1">
                    <c:v>Edward</c:v>
                  </c:pt>
                  <c:pt idx="2">
                    <c:v>Harry</c:v>
                  </c:pt>
                  <c:pt idx="3">
                    <c:v>John</c:v>
                  </c:pt>
                  <c:pt idx="4">
                    <c:v>Khan</c:v>
                  </c:pt>
                  <c:pt idx="5">
                    <c:v>Linda</c:v>
                  </c:pt>
                  <c:pt idx="6">
                    <c:v>Mary</c:v>
                  </c:pt>
                  <c:pt idx="7">
                    <c:v>Sarah</c:v>
                  </c:pt>
                  <c:pt idx="8">
                    <c:v>Ted</c:v>
                  </c:pt>
                  <c:pt idx="9">
                    <c:v>Thomas</c:v>
                  </c:pt>
                </c:lvl>
              </c:multiLvlStrCache>
            </c:multiLvlStrRef>
          </c:cat>
          <c:val>
            <c:numRef>
              <c:f>'Task 2'!$P$4:$P$24</c:f>
              <c:numCache>
                <c:formatCode>General</c:formatCode>
                <c:ptCount val="10"/>
                <c:pt idx="0">
                  <c:v>85</c:v>
                </c:pt>
                <c:pt idx="1">
                  <c:v>60</c:v>
                </c:pt>
                <c:pt idx="2">
                  <c:v>80</c:v>
                </c:pt>
                <c:pt idx="3">
                  <c:v>70</c:v>
                </c:pt>
                <c:pt idx="4">
                  <c:v>80</c:v>
                </c:pt>
                <c:pt idx="5">
                  <c:v>70</c:v>
                </c:pt>
                <c:pt idx="6">
                  <c:v>65</c:v>
                </c:pt>
                <c:pt idx="7">
                  <c:v>80</c:v>
                </c:pt>
                <c:pt idx="8">
                  <c:v>90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2C-40A2-B513-ED4CDDD820F8}"/>
            </c:ext>
          </c:extLst>
        </c:ser>
        <c:ser>
          <c:idx val="3"/>
          <c:order val="3"/>
          <c:tx>
            <c:strRef>
              <c:f>'Task 2'!$Q$3</c:f>
              <c:strCache>
                <c:ptCount val="1"/>
                <c:pt idx="0">
                  <c:v>Sum of Average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'Task 2'!$M$4:$M$24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Carol</c:v>
                  </c:pt>
                  <c:pt idx="1">
                    <c:v>Edward</c:v>
                  </c:pt>
                  <c:pt idx="2">
                    <c:v>Harry</c:v>
                  </c:pt>
                  <c:pt idx="3">
                    <c:v>John</c:v>
                  </c:pt>
                  <c:pt idx="4">
                    <c:v>Khan</c:v>
                  </c:pt>
                  <c:pt idx="5">
                    <c:v>Linda</c:v>
                  </c:pt>
                  <c:pt idx="6">
                    <c:v>Mary</c:v>
                  </c:pt>
                  <c:pt idx="7">
                    <c:v>Sarah</c:v>
                  </c:pt>
                  <c:pt idx="8">
                    <c:v>Ted</c:v>
                  </c:pt>
                  <c:pt idx="9">
                    <c:v>Thomas</c:v>
                  </c:pt>
                </c:lvl>
              </c:multiLvlStrCache>
            </c:multiLvlStrRef>
          </c:cat>
          <c:val>
            <c:numRef>
              <c:f>'Task 2'!$Q$4:$Q$24</c:f>
              <c:numCache>
                <c:formatCode>General</c:formatCode>
                <c:ptCount val="10"/>
                <c:pt idx="0">
                  <c:v>81.666666666666671</c:v>
                </c:pt>
                <c:pt idx="1">
                  <c:v>65</c:v>
                </c:pt>
                <c:pt idx="2">
                  <c:v>76.666666666666671</c:v>
                </c:pt>
                <c:pt idx="3">
                  <c:v>71.666666666666671</c:v>
                </c:pt>
                <c:pt idx="4">
                  <c:v>80</c:v>
                </c:pt>
                <c:pt idx="5">
                  <c:v>70</c:v>
                </c:pt>
                <c:pt idx="6">
                  <c:v>63.333333333333336</c:v>
                </c:pt>
                <c:pt idx="7">
                  <c:v>76.666666666666671</c:v>
                </c:pt>
                <c:pt idx="8">
                  <c:v>81.666666666666671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2C-40A2-B513-ED4CDDD82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31615"/>
        <c:axId val="548832095"/>
      </c:barChart>
      <c:catAx>
        <c:axId val="54883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2095"/>
        <c:crosses val="autoZero"/>
        <c:auto val="1"/>
        <c:lblAlgn val="ctr"/>
        <c:lblOffset val="100"/>
        <c:noMultiLvlLbl val="0"/>
      </c:catAx>
      <c:valAx>
        <c:axId val="5488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</xdr:colOff>
      <xdr:row>15</xdr:row>
      <xdr:rowOff>53340</xdr:rowOff>
    </xdr:from>
    <xdr:to>
      <xdr:col>22</xdr:col>
      <xdr:colOff>216217</xdr:colOff>
      <xdr:row>29</xdr:row>
      <xdr:rowOff>1905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89B3F-799E-84DC-D46C-56A88333B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569595</xdr:colOff>
      <xdr:row>12</xdr:row>
      <xdr:rowOff>36195</xdr:rowOff>
    </xdr:from>
    <xdr:to>
      <xdr:col>10</xdr:col>
      <xdr:colOff>657225</xdr:colOff>
      <xdr:row>25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2AE83-27B0-19E4-149E-33CB33653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af Malik" refreshedDate="45805.484795486111" createdVersion="8" refreshedVersion="8" minRefreshableVersion="3" recordCount="1002" xr:uid="{E3C3464E-653F-427F-AA35-C775917A96C4}">
  <cacheSource type="worksheet">
    <worksheetSource ref="A1:L1048576" sheet="retail_sales_dataset"/>
  </cacheSource>
  <cacheFields count="14">
    <cacheField name="Transaction ID" numFmtId="0">
      <sharedItems containsString="0" containsBlank="1" containsNumber="1" containsInteger="1" minValue="1" maxValue="1000"/>
    </cacheField>
    <cacheField name="Date" numFmtId="0">
      <sharedItems containsNonDate="0" containsDate="1" containsString="0" containsBlank="1" minDate="2023-01-01T00:00:00" maxDate="2024-01-02T00:00:00" count="346">
        <d v="2023-01-17T00:00:00"/>
        <d v="2023-12-26T00:00:00"/>
        <d v="2023-12-10T00:00:00"/>
        <d v="2023-10-03T00:00:00"/>
        <d v="2023-03-22T00:00:00"/>
        <d v="2023-01-02T00:00:00"/>
        <d v="2023-11-08T00:00:00"/>
        <d v="2023-06-07T00:00:00"/>
        <d v="2023-10-18T00:00:00"/>
        <d v="2023-09-22T00:00:00"/>
        <d v="2023-03-03T00:00:00"/>
        <d v="2023-02-02T00:00:00"/>
        <d v="2023-08-25T00:00:00"/>
        <d v="2023-06-03T00:00:00"/>
        <d v="2023-05-16T00:00:00"/>
        <d v="2023-03-01T00:00:00"/>
        <d v="2023-04-15T00:00:00"/>
        <d v="2023-12-28T00:00:00"/>
        <d v="2023-10-26T00:00:00"/>
        <d v="2023-02-25T00:00:00"/>
        <d v="2023-06-19T00:00:00"/>
        <d v="2023-05-27T00:00:00"/>
        <d v="2023-12-02T00:00:00"/>
        <d v="2023-02-07T00:00:00"/>
        <d v="2023-09-07T00:00:00"/>
        <d v="2023-07-19T00:00:00"/>
        <d v="2023-10-04T00:00:00"/>
        <d v="2023-05-12T00:00:00"/>
        <d v="2023-06-22T00:00:00"/>
        <d v="2023-06-06T00:00:00"/>
        <d v="2023-09-26T00:00:00"/>
        <d v="2023-12-13T00:00:00"/>
        <d v="2023-11-18T00:00:00"/>
        <d v="2023-12-16T00:00:00"/>
        <d v="2023-01-30T00:00:00"/>
        <d v="2023-10-15T00:00:00"/>
        <d v="2023-04-01T00:00:00"/>
        <d v="2023-06-20T00:00:00"/>
        <d v="2023-03-07T00:00:00"/>
        <d v="2023-08-31T00:00:00"/>
        <d v="2023-05-08T00:00:00"/>
        <d v="2023-08-17T00:00:00"/>
        <d v="2023-05-05T00:00:00"/>
        <d v="2023-02-13T00:00:00"/>
        <d v="2023-01-09T00:00:00"/>
        <d v="2023-10-11T00:00:00"/>
        <d v="2023-05-28T00:00:00"/>
        <d v="2023-09-16T00:00:00"/>
        <d v="2023-07-05T00:00:00"/>
        <d v="2023-06-24T00:00:00"/>
        <d v="2023-06-15T00:00:00"/>
        <d v="2023-02-10T00:00:00"/>
        <d v="2023-07-11T00:00:00"/>
        <d v="2023-11-20T00:00:00"/>
        <d v="2023-06-23T00:00:00"/>
        <d v="2023-11-14T00:00:00"/>
        <d v="2023-09-24T00:00:00"/>
        <d v="2023-06-12T00:00:00"/>
        <d v="2023-05-13T00:00:00"/>
        <d v="2023-07-28T00:00:00"/>
        <d v="2023-08-27T00:00:00"/>
        <d v="2023-08-28T00:00:00"/>
        <d v="2023-08-08T00:00:00"/>
        <d v="2023-09-25T00:00:00"/>
        <d v="2023-05-24T00:00:00"/>
        <d v="2023-10-23T00:00:00"/>
        <d v="2023-06-02T00:00:00"/>
        <d v="2023-04-17T00:00:00"/>
        <d v="2023-07-06T00:00:00"/>
        <d v="2023-08-05T00:00:00"/>
        <d v="2023-10-29T00:00:00"/>
        <d v="2023-07-25T00:00:00"/>
        <d v="2023-10-24T00:00:00"/>
        <d v="2023-06-29T00:00:00"/>
        <d v="2023-08-06T00:00:00"/>
        <d v="2023-12-23T00:00:00"/>
        <d v="2023-04-19T00:00:00"/>
        <d v="2023-08-21T00:00:00"/>
        <d v="2023-02-11T00:00:00"/>
        <d v="2023-09-30T00:00:00"/>
        <d v="2023-08-04T00:00:00"/>
        <d v="2023-05-19T00:00:00"/>
        <d v="2023-11-09T00:00:00"/>
        <d v="2023-07-14T00:00:00"/>
        <d v="2023-03-13T00:00:00"/>
        <d v="2023-05-07T00:00:00"/>
        <d v="2023-09-14T00:00:00"/>
        <d v="2023-05-04T00:00:00"/>
        <d v="2023-01-08T00:00:00"/>
        <d v="2023-01-05T00:00:00"/>
        <d v="2023-03-17T00:00:00"/>
        <d v="2023-05-23T00:00:00"/>
        <d v="2023-03-28T00:00:00"/>
        <d v="2023-10-08T00:00:00"/>
        <d v="2023-07-27T00:00:00"/>
        <d v="2023-09-17T00:00:00"/>
        <d v="2023-12-31T00:00:00"/>
        <d v="2023-06-26T00:00:00"/>
        <d v="2023-08-15T00:00:00"/>
        <d v="2023-02-20T00:00:00"/>
        <d v="2023-07-15T00:00:00"/>
        <d v="2023-04-28T00:00:00"/>
        <d v="2023-04-20T00:00:00"/>
        <d v="2023-04-18T00:00:00"/>
        <d v="2023-10-22T00:00:00"/>
        <d v="2023-05-21T00:00:00"/>
        <d v="2023-03-12T00:00:00"/>
        <d v="2023-06-04T00:00:00"/>
        <d v="2023-11-30T00:00:00"/>
        <d v="2023-09-05T00:00:00"/>
        <d v="2023-06-11T00:00:00"/>
        <d v="2023-01-06T00:00:00"/>
        <d v="2023-11-29T00:00:00"/>
        <d v="2023-04-06T00:00:00"/>
        <d v="2023-04-13T00:00:00"/>
        <d v="2023-08-11T00:00:00"/>
        <d v="2023-02-09T00:00:00"/>
        <d v="2023-04-22T00:00:00"/>
        <d v="2023-04-02T00:00:00"/>
        <d v="2023-05-25T00:00:00"/>
        <d v="2023-02-05T00:00:00"/>
        <d v="2023-01-11T00:00:00"/>
        <d v="2023-09-29T00:00:00"/>
        <d v="2023-11-23T00:00:00"/>
        <d v="2023-03-18T00:00:00"/>
        <d v="2023-10-10T00:00:00"/>
        <d v="2023-10-14T00:00:00"/>
        <d v="2023-05-17T00:00:00"/>
        <d v="2023-11-07T00:00:00"/>
        <d v="2023-04-11T00:00:00"/>
        <d v="2023-10-07T00:00:00"/>
        <d v="2023-12-06T00:00:00"/>
        <d v="2023-03-11T00:00:00"/>
        <d v="2023-11-28T00:00:00"/>
        <d v="2023-03-06T00:00:00"/>
        <d v="2023-03-19T00:00:00"/>
        <d v="2023-10-16T00:00:00"/>
        <d v="2023-11-13T00:00:00"/>
        <d v="2023-04-30T00:00:00"/>
        <d v="2023-03-29T00:00:00"/>
        <d v="2023-10-09T00:00:00"/>
        <d v="2023-08-23T00:00:00"/>
        <d v="2023-05-06T00:00:00"/>
        <d v="2023-07-29T00:00:00"/>
        <d v="2023-11-10T00:00:00"/>
        <d v="2023-01-26T00:00:00"/>
        <d v="2023-12-17T00:00:00"/>
        <d v="2023-09-08T00:00:00"/>
        <d v="2023-08-19T00:00:00"/>
        <d v="2023-04-04T00:00:00"/>
        <d v="2023-08-18T00:00:00"/>
        <d v="2023-03-30T00:00:00"/>
        <d v="2023-08-29T00:00:00"/>
        <d v="2023-07-03T00:00:00"/>
        <d v="2023-10-01T00:00:00"/>
        <d v="2023-03-25T00:00:00"/>
        <d v="2023-04-23T00:00:00"/>
        <d v="2023-09-06T00:00:00"/>
        <d v="2023-12-11T00:00:00"/>
        <d v="2023-03-21T00:00:00"/>
        <d v="2023-12-09T00:00:00"/>
        <d v="2023-08-13T00:00:00"/>
        <d v="2023-02-23T00:00:00"/>
        <d v="2023-05-15T00:00:00"/>
        <d v="2023-04-25T00:00:00"/>
        <d v="2023-03-05T00:00:00"/>
        <d v="2024-01-01T00:00:00"/>
        <d v="2023-06-13T00:00:00"/>
        <d v="2023-05-22T00:00:00"/>
        <d v="2023-01-23T00:00:00"/>
        <d v="2023-07-26T00:00:00"/>
        <d v="2023-12-27T00:00:00"/>
        <d v="2023-01-21T00:00:00"/>
        <d v="2023-07-31T00:00:00"/>
        <d v="2023-05-26T00:00:00"/>
        <d v="2023-05-20T00:00:00"/>
        <d v="2023-06-17T00:00:00"/>
        <d v="2023-05-10T00:00:00"/>
        <d v="2023-09-01T00:00:00"/>
        <d v="2023-11-27T00:00:00"/>
        <d v="2023-06-01T00:00:00"/>
        <d v="2023-02-24T00:00:00"/>
        <d v="2023-08-20T00:00:00"/>
        <d v="2023-01-27T00:00:00"/>
        <d v="2023-02-17T00:00:00"/>
        <d v="2023-01-22T00:00:00"/>
        <d v="2023-07-30T00:00:00"/>
        <d v="2023-01-13T00:00:00"/>
        <d v="2023-08-14T00:00:00"/>
        <d v="2023-08-03T00:00:00"/>
        <d v="2023-01-15T00:00:00"/>
        <d v="2023-11-24T00:00:00"/>
        <d v="2023-04-08T00:00:00"/>
        <d v="2023-10-27T00:00:00"/>
        <d v="2023-09-02T00:00:00"/>
        <d v="2023-12-12T00:00:00"/>
        <d v="2023-08-24T00:00:00"/>
        <d v="2023-11-05T00:00:00"/>
        <d v="2023-12-14T00:00:00"/>
        <d v="2023-05-14T00:00:00"/>
        <d v="2023-02-22T00:00:00"/>
        <d v="2023-06-27T00:00:00"/>
        <d v="2023-11-17T00:00:00"/>
        <d v="2023-12-24T00:00:00"/>
        <d v="2023-12-05T00:00:00"/>
        <d v="2023-10-13T00:00:00"/>
        <d v="2023-11-26T00:00:00"/>
        <d v="2023-10-02T00:00:00"/>
        <d v="2023-04-26T00:00:00"/>
        <d v="2023-12-29T00:00:00"/>
        <d v="2023-06-18T00:00:00"/>
        <d v="2023-04-09T00:00:00"/>
        <d v="2023-11-15T00:00:00"/>
        <d v="2023-04-27T00:00:00"/>
        <d v="2023-01-24T00:00:00"/>
        <d v="2023-01-07T00:00:00"/>
        <d v="2023-12-18T00:00:00"/>
        <d v="2023-01-14T00:00:00"/>
        <d v="2023-03-23T00:00:00"/>
        <d v="2023-02-04T00:00:00"/>
        <d v="2023-05-02T00:00:00"/>
        <d v="2023-06-10T00:00:00"/>
        <d v="2023-07-22T00:00:00"/>
        <d v="2023-06-28T00:00:00"/>
        <d v="2023-10-06T00:00:00"/>
        <d v="2023-07-09T00:00:00"/>
        <d v="2023-03-02T00:00:00"/>
        <d v="2023-01-25T00:00:00"/>
        <d v="2023-07-17T00:00:00"/>
        <d v="2023-09-19T00:00:00"/>
        <d v="2023-08-22T00:00:00"/>
        <d v="2023-07-08T00:00:00"/>
        <d v="2023-02-14T00:00:00"/>
        <d v="2023-04-21T00:00:00"/>
        <d v="2023-11-19T00:00:00"/>
        <d v="2023-05-29T00:00:00"/>
        <d v="2023-05-09T00:00:00"/>
        <d v="2023-11-21T00:00:00"/>
        <d v="2023-12-22T00:00:00"/>
        <d v="2023-12-20T00:00:00"/>
        <d v="2023-10-17T00:00:00"/>
        <d v="2023-02-06T00:00:00"/>
        <d v="2023-07-01T00:00:00"/>
        <d v="2023-01-28T00:00:00"/>
        <d v="2023-08-12T00:00:00"/>
        <d v="2023-12-19T00:00:00"/>
        <d v="2023-09-11T00:00:00"/>
        <d v="2023-05-03T00:00:00"/>
        <d v="2023-04-12T00:00:00"/>
        <d v="2023-05-18T00:00:00"/>
        <d v="2023-03-09T00:00:00"/>
        <d v="2023-06-25T00:00:00"/>
        <d v="2023-01-01T00:00:00"/>
        <d v="2023-12-08T00:00:00"/>
        <d v="2023-11-12T00:00:00"/>
        <d v="2023-02-08T00:00:00"/>
        <d v="2023-08-26T00:00:00"/>
        <d v="2023-10-19T00:00:00"/>
        <d v="2023-03-24T00:00:00"/>
        <d v="2023-12-04T00:00:00"/>
        <d v="2023-08-09T00:00:00"/>
        <d v="2023-10-25T00:00:00"/>
        <d v="2023-02-28T00:00:00"/>
        <d v="2023-03-20T00:00:00"/>
        <d v="2023-02-27T00:00:00"/>
        <d v="2023-07-24T00:00:00"/>
        <d v="2023-07-16T00:00:00"/>
        <d v="2023-06-05T00:00:00"/>
        <d v="2023-02-21T00:00:00"/>
        <d v="2023-11-25T00:00:00"/>
        <d v="2023-08-07T00:00:00"/>
        <d v="2023-04-24T00:00:00"/>
        <d v="2023-02-01T00:00:00"/>
        <d v="2023-12-25T00:00:00"/>
        <d v="2023-06-09T00:00:00"/>
        <d v="2023-01-16T00:00:00"/>
        <d v="2023-09-10T00:00:00"/>
        <d v="2023-01-19T00:00:00"/>
        <d v="2023-09-18T00:00:00"/>
        <d v="2023-06-21T00:00:00"/>
        <d v="2023-06-16T00:00:00"/>
        <d v="2023-12-21T00:00:00"/>
        <d v="2023-11-02T00:00:00"/>
        <d v="2023-09-13T00:00:00"/>
        <d v="2023-09-23T00:00:00"/>
        <d v="2023-10-12T00:00:00"/>
        <d v="2023-04-05T00:00:00"/>
        <d v="2023-10-21T00:00:00"/>
        <d v="2023-08-02T00:00:00"/>
        <d v="2023-11-06T00:00:00"/>
        <d v="2023-09-04T00:00:00"/>
        <d v="2023-05-11T00:00:00"/>
        <d v="2023-12-07T00:00:00"/>
        <d v="2023-06-08T00:00:00"/>
        <d v="2023-03-04T00:00:00"/>
        <d v="2023-09-28T00:00:00"/>
        <d v="2023-11-22T00:00:00"/>
        <d v="2023-05-01T00:00:00"/>
        <d v="2023-09-21T00:00:00"/>
        <d v="2023-04-29T00:00:00"/>
        <d v="2023-04-16T00:00:00"/>
        <d v="2023-01-04T00:00:00"/>
        <d v="2023-08-01T00:00:00"/>
        <d v="2023-12-15T00:00:00"/>
        <d v="2023-10-30T00:00:00"/>
        <d v="2023-12-03T00:00:00"/>
        <d v="2023-10-31T00:00:00"/>
        <d v="2023-07-13T00:00:00"/>
        <d v="2023-03-26T00:00:00"/>
        <d v="2023-03-10T00:00:00"/>
        <d v="2023-11-04T00:00:00"/>
        <d v="2023-09-09T00:00:00"/>
        <d v="2023-01-29T00:00:00"/>
        <d v="2023-01-10T00:00:00"/>
        <d v="2023-10-05T00:00:00"/>
        <d v="2023-11-01T00:00:00"/>
        <d v="2023-04-10T00:00:00"/>
        <d v="2023-06-30T00:00:00"/>
        <d v="2023-05-31T00:00:00"/>
        <d v="2023-07-04T00:00:00"/>
        <d v="2023-03-08T00:00:00"/>
        <d v="2023-03-27T00:00:00"/>
        <d v="2023-01-20T00:00:00"/>
        <d v="2023-01-03T00:00:00"/>
        <d v="2023-07-12T00:00:00"/>
        <d v="2023-05-30T00:00:00"/>
        <d v="2023-06-14T00:00:00"/>
        <d v="2023-07-23T00:00:00"/>
        <d v="2023-09-03T00:00:00"/>
        <d v="2023-03-31T00:00:00"/>
        <d v="2023-01-31T00:00:00"/>
        <d v="2023-02-18T00:00:00"/>
        <d v="2023-02-19T00:00:00"/>
        <d v="2023-02-03T00:00:00"/>
        <d v="2023-12-01T00:00:00"/>
        <d v="2023-08-10T00:00:00"/>
        <d v="2023-02-16T00:00:00"/>
        <d v="2023-02-26T00:00:00"/>
        <d v="2023-10-20T00:00:00"/>
        <d v="2023-03-15T00:00:00"/>
        <d v="2023-11-03T00:00:00"/>
        <d v="2023-11-16T00:00:00"/>
        <d v="2023-07-21T00:00:00"/>
        <d v="2023-09-15T00:00:00"/>
        <d v="2023-02-12T00:00:00"/>
        <m/>
      </sharedItems>
      <fieldGroup par="13"/>
    </cacheField>
    <cacheField name="Customer ID" numFmtId="0">
      <sharedItems containsBlank="1" count="1001">
        <s v="CUST014"/>
        <s v="CUST025"/>
        <s v="CUST080"/>
        <s v="CUST122"/>
        <s v="CUST161"/>
        <s v="CUST163"/>
        <s v="CUST173"/>
        <s v="CUST187"/>
        <s v="CUST191"/>
        <s v="CUST218"/>
        <s v="CUST220"/>
        <s v="CUST223"/>
        <s v="CUST282"/>
        <s v="CUST363"/>
        <s v="CUST376"/>
        <s v="CUST399"/>
        <s v="CUST408"/>
        <s v="CUST429"/>
        <s v="CUST440"/>
        <s v="CUST473"/>
        <s v="CUST532"/>
        <s v="CUST561"/>
        <s v="CUST566"/>
        <s v="CUST596"/>
        <s v="CUST692"/>
        <s v="CUST698"/>
        <s v="CUST735"/>
        <s v="CUST758"/>
        <s v="CUST830"/>
        <s v="CUST882"/>
        <s v="CUST897"/>
        <s v="CUST009"/>
        <s v="CUST057"/>
        <s v="CUST153"/>
        <s v="CUST189"/>
        <s v="CUST431"/>
        <s v="CUST462"/>
        <s v="CUST466"/>
        <s v="CUST547"/>
        <s v="CUST574"/>
        <s v="CUST620"/>
        <s v="CUST635"/>
        <s v="CUST676"/>
        <s v="CUST824"/>
        <s v="CUST848"/>
        <s v="CUST860"/>
        <s v="CUST872"/>
        <s v="CUST988"/>
        <s v="CUST019"/>
        <s v="CUST059"/>
        <s v="CUST157"/>
        <s v="CUST182"/>
        <s v="CUST192"/>
        <s v="CUST216"/>
        <s v="CUST234"/>
        <s v="CUST271"/>
        <s v="CUST345"/>
        <s v="CUST401"/>
        <s v="CUST411"/>
        <s v="CUST523"/>
        <s v="CUST629"/>
        <s v="CUST639"/>
        <s v="CUST668"/>
        <s v="CUST671"/>
        <s v="CUST704"/>
        <s v="CUST756"/>
        <s v="CUST790"/>
        <s v="CUST809"/>
        <s v="CUST840"/>
        <s v="CUST871"/>
        <s v="CUST937"/>
        <s v="CUST946"/>
        <s v="CUST958"/>
        <s v="CUST967"/>
        <s v="CUST996"/>
        <s v="CUST075"/>
        <s v="CUST206"/>
        <s v="CUST226"/>
        <s v="CUST272"/>
        <s v="CUST299"/>
        <s v="CUST318"/>
        <s v="CUST444"/>
        <s v="CUST492"/>
        <s v="CUST612"/>
        <s v="CUST615"/>
        <s v="CUST724"/>
        <s v="CUST725"/>
        <s v="CUST732"/>
        <s v="CUST789"/>
        <s v="CUST798"/>
        <s v="CUST811"/>
        <s v="CUST827"/>
        <s v="CUST829"/>
        <s v="CUST119"/>
        <s v="CUST120"/>
        <s v="CUST165"/>
        <s v="CUST190"/>
        <s v="CUST291"/>
        <s v="CUST418"/>
        <s v="CUST432"/>
        <s v="CUST442"/>
        <s v="CUST491"/>
        <s v="CUST500"/>
        <s v="CUST575"/>
        <s v="CUST634"/>
        <s v="CUST678"/>
        <s v="CUST702"/>
        <s v="CUST705"/>
        <s v="CUST716"/>
        <s v="CUST794"/>
        <s v="CUST857"/>
        <s v="CUST874"/>
        <s v="CUST957"/>
        <s v="CUST966"/>
        <s v="CUST973"/>
        <s v="CUST103"/>
        <s v="CUST144"/>
        <s v="CUST228"/>
        <s v="CUST346"/>
        <s v="CUST374"/>
        <s v="CUST450"/>
        <s v="CUST600"/>
        <s v="CUST647"/>
        <s v="CUST658"/>
        <s v="CUST718"/>
        <s v="CUST782"/>
        <s v="CUST810"/>
        <s v="CUST814"/>
        <s v="CUST887"/>
        <s v="CUST914"/>
        <s v="CUST960"/>
        <s v="CUST970"/>
        <s v="CUST035"/>
        <s v="CUST150"/>
        <s v="CUST215"/>
        <s v="CUST229"/>
        <s v="CUST332"/>
        <s v="CUST457"/>
        <s v="CUST478"/>
        <s v="CUST508"/>
        <s v="CUST649"/>
        <s v="CUST755"/>
        <s v="CUST877"/>
        <s v="CUST905"/>
        <s v="CUST955"/>
        <s v="CUST990"/>
        <s v="CUST063"/>
        <s v="CUST130"/>
        <s v="CUST225"/>
        <s v="CUST251"/>
        <s v="CUST302"/>
        <s v="CUST327"/>
        <s v="CUST349"/>
        <s v="CUST352"/>
        <s v="CUST366"/>
        <s v="CUST367"/>
        <s v="CUST424"/>
        <s v="CUST436"/>
        <s v="CUST441"/>
        <s v="CUST456"/>
        <s v="CUST470"/>
        <s v="CUST512"/>
        <s v="CUST527"/>
        <s v="CUST627"/>
        <s v="CUST665"/>
        <s v="CUST685"/>
        <s v="CUST689"/>
        <s v="CUST712"/>
        <s v="CUST717"/>
        <s v="CUST795"/>
        <s v="CUST917"/>
        <s v="CUST936"/>
        <s v="CUST941"/>
        <s v="CUST943"/>
        <s v="CUST952"/>
        <s v="CUST992"/>
        <s v="CUST069"/>
        <s v="CUST088"/>
        <s v="CUST201"/>
        <s v="CUST203"/>
        <s v="CUST351"/>
        <s v="CUST368"/>
        <s v="CUST380"/>
        <s v="CUST541"/>
        <s v="CUST631"/>
        <s v="CUST688"/>
        <s v="CUST720"/>
        <s v="CUST779"/>
        <s v="CUST783"/>
        <s v="CUST799"/>
        <s v="CUST823"/>
        <s v="CUST834"/>
        <s v="CUST859"/>
        <s v="CUST975"/>
        <s v="CUST984"/>
        <s v="CUST045"/>
        <s v="CUST089"/>
        <s v="CUST091"/>
        <s v="CUST098"/>
        <s v="CUST194"/>
        <s v="CUST265"/>
        <s v="CUST286"/>
        <s v="CUST313"/>
        <s v="CUST355"/>
        <s v="CUST384"/>
        <s v="CUST396"/>
        <s v="CUST425"/>
        <s v="CUST483"/>
        <s v="CUST536"/>
        <s v="CUST608"/>
        <s v="CUST650"/>
        <s v="CUST655"/>
        <s v="CUST727"/>
        <s v="CUST895"/>
        <s v="CUST924"/>
        <s v="CUST963"/>
        <s v="CUST048"/>
        <s v="CUST049"/>
        <s v="CUST083"/>
        <s v="CUST198"/>
        <s v="CUST230"/>
        <s v="CUST236"/>
        <s v="CUST252"/>
        <s v="CUST287"/>
        <s v="CUST306"/>
        <s v="CUST333"/>
        <s v="CUST338"/>
        <s v="CUST386"/>
        <s v="CUST448"/>
        <s v="CUST463"/>
        <s v="CUST562"/>
        <s v="CUST578"/>
        <s v="CUST607"/>
        <s v="CUST642"/>
        <s v="CUST653"/>
        <s v="CUST723"/>
        <s v="CUST731"/>
        <s v="CUST745"/>
        <s v="CUST793"/>
        <s v="CUST845"/>
        <s v="CUST855"/>
        <s v="CUST856"/>
        <s v="CUST902"/>
        <s v="CUST930"/>
        <s v="CUST168"/>
        <s v="CUST219"/>
        <s v="CUST253"/>
        <s v="CUST289"/>
        <s v="CUST382"/>
        <s v="CUST400"/>
        <s v="CUST415"/>
        <s v="CUST416"/>
        <s v="CUST445"/>
        <s v="CUST467"/>
        <s v="CUST591"/>
        <s v="CUST648"/>
        <s v="CUST680"/>
        <s v="CUST687"/>
        <s v="CUST697"/>
        <s v="CUST961"/>
        <s v="CUST978"/>
        <s v="CUST010"/>
        <s v="CUST036"/>
        <s v="CUST171"/>
        <s v="CUST195"/>
        <s v="CUST314"/>
        <s v="CUST324"/>
        <s v="CUST325"/>
        <s v="CUST336"/>
        <s v="CUST479"/>
        <s v="CUST569"/>
        <s v="CUST613"/>
        <s v="CUST690"/>
        <s v="CUST701"/>
        <s v="CUST721"/>
        <s v="CUST780"/>
        <s v="CUST788"/>
        <s v="CUST813"/>
        <s v="CUST822"/>
        <s v="CUST885"/>
        <s v="CUST888"/>
        <s v="CUST894"/>
        <s v="CUST997"/>
        <s v="CUST034"/>
        <s v="CUST065"/>
        <s v="CUST071"/>
        <s v="CUST090"/>
        <s v="CUST092"/>
        <s v="CUST097"/>
        <s v="CUST115"/>
        <s v="CUST154"/>
        <s v="CUST222"/>
        <s v="CUST233"/>
        <s v="CUST322"/>
        <s v="CUST488"/>
        <s v="CUST548"/>
        <s v="CUST568"/>
        <s v="CUST611"/>
        <s v="CUST640"/>
        <s v="CUST651"/>
        <s v="CUST666"/>
        <s v="CUST691"/>
        <s v="CUST706"/>
        <s v="CUST728"/>
        <s v="CUST791"/>
        <s v="CUST815"/>
        <s v="CUST864"/>
        <s v="CUST875"/>
        <s v="CUST903"/>
        <s v="CUST912"/>
        <s v="CUST921"/>
        <s v="CUST942"/>
        <s v="CUST994"/>
        <s v="CUST003"/>
        <s v="CUST021"/>
        <s v="CUST033"/>
        <s v="CUST099"/>
        <s v="CUST237"/>
        <s v="CUST279"/>
        <s v="CUST293"/>
        <s v="CUST356"/>
        <s v="CUST359"/>
        <s v="CUST362"/>
        <s v="CUST378"/>
        <s v="CUST385"/>
        <s v="CUST388"/>
        <s v="CUST395"/>
        <s v="CUST439"/>
        <s v="CUST498"/>
        <s v="CUST549"/>
        <s v="CUST564"/>
        <s v="CUST586"/>
        <s v="CUST696"/>
        <s v="CUST807"/>
        <s v="CUST947"/>
        <s v="CUST954"/>
        <s v="CUST024"/>
        <s v="CUST064"/>
        <s v="CUST134"/>
        <s v="CUST138"/>
        <s v="CUST354"/>
        <s v="CUST515"/>
        <s v="CUST520"/>
        <s v="CUST543"/>
        <s v="CUST552"/>
        <s v="CUST570"/>
        <s v="CUST573"/>
        <s v="CUST622"/>
        <s v="CUST759"/>
        <s v="CUST820"/>
        <s v="CUST821"/>
        <s v="CUST893"/>
        <s v="CUST938"/>
        <s v="CUST972"/>
        <s v="CUST986"/>
        <s v="CUST043"/>
        <s v="CUST067"/>
        <s v="CUST125"/>
        <s v="CUST246"/>
        <s v="CUST250"/>
        <s v="CUST255"/>
        <s v="CUST316"/>
        <s v="CUST398"/>
        <s v="CUST414"/>
        <s v="CUST452"/>
        <s v="CUST581"/>
        <s v="CUST662"/>
        <s v="CUST741"/>
        <s v="CUST777"/>
        <s v="CUST786"/>
        <s v="CUST968"/>
        <s v="CUST976"/>
        <s v="CUST993"/>
        <s v="CUST018"/>
        <s v="CUST077"/>
        <s v="CUST078"/>
        <s v="CUST094"/>
        <s v="CUST102"/>
        <s v="CUST164"/>
        <s v="CUST243"/>
        <s v="CUST245"/>
        <s v="CUST264"/>
        <s v="CUST315"/>
        <s v="CUST335"/>
        <s v="CUST379"/>
        <s v="CUST517"/>
        <s v="CUST521"/>
        <s v="CUST525"/>
        <s v="CUST535"/>
        <s v="CUST609"/>
        <s v="CUST619"/>
        <s v="CUST726"/>
        <s v="CUST778"/>
        <s v="CUST816"/>
        <s v="CUST832"/>
        <s v="CUST838"/>
        <s v="CUST842"/>
        <s v="CUST974"/>
        <s v="CUST1000"/>
        <s v="CUST007"/>
        <s v="CUST106"/>
        <s v="CUST137"/>
        <s v="CUST329"/>
        <s v="CUST377"/>
        <s v="CUST383"/>
        <s v="CUST404"/>
        <s v="CUST407"/>
        <s v="CUST454"/>
        <s v="CUST499"/>
        <s v="CUST522"/>
        <s v="CUST524"/>
        <s v="CUST540"/>
        <s v="CUST554"/>
        <s v="CUST592"/>
        <s v="CUST638"/>
        <s v="CUST682"/>
        <s v="CUST775"/>
        <s v="CUST802"/>
        <s v="CUST825"/>
        <s v="CUST826"/>
        <s v="CUST870"/>
        <s v="CUST908"/>
        <s v="CUST939"/>
        <s v="CUST982"/>
        <s v="CUST006"/>
        <s v="CUST040"/>
        <s v="CUST066"/>
        <s v="CUST143"/>
        <s v="CUST177"/>
        <s v="CUST199"/>
        <s v="CUST259"/>
        <s v="CUST451"/>
        <s v="CUST503"/>
        <s v="CUST511"/>
        <s v="CUST534"/>
        <s v="CUST551"/>
        <s v="CUST565"/>
        <s v="CUST675"/>
        <s v="CUST907"/>
        <s v="CUST932"/>
        <s v="CUST953"/>
        <s v="CUST031"/>
        <s v="CUST096"/>
        <s v="CUST136"/>
        <s v="CUST158"/>
        <s v="CUST381"/>
        <s v="CUST387"/>
        <s v="CUST413"/>
        <s v="CUST419"/>
        <s v="CUST487"/>
        <s v="CUST489"/>
        <s v="CUST661"/>
        <s v="CUST664"/>
        <s v="CUST944"/>
        <s v="CUST962"/>
        <s v="CUST989"/>
        <s v="CUST028"/>
        <s v="CUST070"/>
        <s v="CUST152"/>
        <s v="CUST156"/>
        <s v="CUST160"/>
        <s v="CUST167"/>
        <s v="CUST176"/>
        <s v="CUST183"/>
        <s v="CUST205"/>
        <s v="CUST232"/>
        <s v="CUST270"/>
        <s v="CUST275"/>
        <s v="CUST284"/>
        <s v="CUST342"/>
        <s v="CUST417"/>
        <s v="CUST430"/>
        <s v="CUST434"/>
        <s v="CUST465"/>
        <s v="CUST477"/>
        <s v="CUST481"/>
        <s v="CUST502"/>
        <s v="CUST637"/>
        <s v="CUST673"/>
        <s v="CUST681"/>
        <s v="CUST708"/>
        <s v="CUST754"/>
        <s v="CUST757"/>
        <s v="CUST765"/>
        <s v="CUST796"/>
        <s v="CUST876"/>
        <s v="CUST927"/>
        <s v="CUST015"/>
        <s v="CUST029"/>
        <s v="CUST132"/>
        <s v="CUST197"/>
        <s v="CUST207"/>
        <s v="CUST211"/>
        <s v="CUST344"/>
        <s v="CUST347"/>
        <s v="CUST360"/>
        <s v="CUST438"/>
        <s v="CUST480"/>
        <s v="CUST494"/>
        <s v="CUST630"/>
        <s v="CUST654"/>
        <s v="CUST715"/>
        <s v="CUST719"/>
        <s v="CUST749"/>
        <s v="CUST751"/>
        <s v="CUST804"/>
        <s v="CUST833"/>
        <s v="CUST846"/>
        <s v="CUST865"/>
        <s v="CUST898"/>
        <s v="CUST911"/>
        <s v="CUST918"/>
        <s v="CUST959"/>
        <s v="CUST100"/>
        <s v="CUST113"/>
        <s v="CUST180"/>
        <s v="CUST247"/>
        <s v="CUST254"/>
        <s v="CUST312"/>
        <s v="CUST402"/>
        <s v="CUST493"/>
        <s v="CUST497"/>
        <s v="CUST558"/>
        <s v="CUST571"/>
        <s v="CUST616"/>
        <s v="CUST693"/>
        <s v="CUST738"/>
        <s v="CUST787"/>
        <s v="CUST852"/>
        <s v="CUST861"/>
        <s v="CUST891"/>
        <s v="CUST922"/>
        <s v="CUST949"/>
        <s v="CUST995"/>
        <s v="CUST047"/>
        <s v="CUST081"/>
        <s v="CUST123"/>
        <s v="CUST178"/>
        <s v="CUST188"/>
        <s v="CUST297"/>
        <s v="CUST357"/>
        <s v="CUST428"/>
        <s v="CUST460"/>
        <s v="CUST468"/>
        <s v="CUST518"/>
        <s v="CUST550"/>
        <s v="CUST559"/>
        <s v="CUST587"/>
        <s v="CUST603"/>
        <s v="CUST621"/>
        <s v="CUST641"/>
        <s v="CUST657"/>
        <s v="CUST744"/>
        <s v="CUST764"/>
        <s v="CUST774"/>
        <s v="CUST797"/>
        <s v="CUST883"/>
        <s v="CUST969"/>
        <s v="CUST030"/>
        <s v="CUST145"/>
        <s v="CUST162"/>
        <s v="CUST174"/>
        <s v="CUST204"/>
        <s v="CUST221"/>
        <s v="CUST238"/>
        <s v="CUST328"/>
        <s v="CUST390"/>
        <s v="CUST458"/>
        <s v="CUST501"/>
        <s v="CUST510"/>
        <s v="CUST614"/>
        <s v="CUST633"/>
        <s v="CUST659"/>
        <s v="CUST694"/>
        <s v="CUST767"/>
        <s v="CUST803"/>
        <s v="CUST027"/>
        <s v="CUST038"/>
        <s v="CUST054"/>
        <s v="CUST084"/>
        <s v="CUST140"/>
        <s v="CUST146"/>
        <s v="CUST239"/>
        <s v="CUST337"/>
        <s v="CUST464"/>
        <s v="CUST472"/>
        <s v="CUST504"/>
        <s v="CUST579"/>
        <s v="CUST588"/>
        <s v="CUST646"/>
        <s v="CUST660"/>
        <s v="CUST674"/>
        <s v="CUST683"/>
        <s v="CUST742"/>
        <s v="CUST766"/>
        <s v="CUST004"/>
        <s v="CUST112"/>
        <s v="CUST210"/>
        <s v="CUST258"/>
        <s v="CUST278"/>
        <s v="CUST280"/>
        <s v="CUST304"/>
        <s v="CUST421"/>
        <s v="CUST507"/>
        <s v="CUST509"/>
        <s v="CUST598"/>
        <s v="CUST605"/>
        <s v="CUST699"/>
        <s v="CUST835"/>
        <s v="CUST869"/>
        <s v="CUST886"/>
        <s v="CUST052"/>
        <s v="CUST139"/>
        <s v="CUST227"/>
        <s v="CUST277"/>
        <s v="CUST340"/>
        <s v="CUST519"/>
        <s v="CUST528"/>
        <s v="CUST546"/>
        <s v="CUST589"/>
        <s v="CUST590"/>
        <s v="CUST700"/>
        <s v="CUST730"/>
        <s v="CUST739"/>
        <s v="CUST950"/>
        <s v="CUST999"/>
        <s v="CUST012"/>
        <s v="CUST023"/>
        <s v="CUST093"/>
        <s v="CUST142"/>
        <s v="CUST193"/>
        <s v="CUST217"/>
        <s v="CUST348"/>
        <s v="CUST437"/>
        <s v="CUST486"/>
        <s v="CUST529"/>
        <s v="CUST582"/>
        <s v="CUST593"/>
        <s v="CUST645"/>
        <s v="CUST750"/>
        <s v="CUST776"/>
        <s v="CUST781"/>
        <s v="CUST806"/>
        <s v="CUST819"/>
        <s v="CUST844"/>
        <s v="CUST889"/>
        <s v="CUST928"/>
        <s v="CUST977"/>
        <s v="CUST001"/>
        <s v="CUST041"/>
        <s v="CUST053"/>
        <s v="CUST079"/>
        <s v="CUST104"/>
        <s v="CUST109"/>
        <s v="CUST111"/>
        <s v="CUST166"/>
        <s v="CUST202"/>
        <s v="CUST208"/>
        <s v="CUST308"/>
        <s v="CUST361"/>
        <s v="CUST490"/>
        <s v="CUST506"/>
        <s v="CUST617"/>
        <s v="CUST623"/>
        <s v="CUST624"/>
        <s v="CUST652"/>
        <s v="CUST672"/>
        <s v="CUST703"/>
        <s v="CUST713"/>
        <s v="CUST733"/>
        <s v="CUST743"/>
        <s v="CUST763"/>
        <s v="CUST784"/>
        <s v="CUST890"/>
        <s v="CUST935"/>
        <s v="CUST991"/>
        <s v="CUST124"/>
        <s v="CUST127"/>
        <s v="CUST526"/>
        <s v="CUST576"/>
        <s v="CUST737"/>
        <s v="CUST746"/>
        <s v="CUST761"/>
        <s v="CUST808"/>
        <s v="CUST828"/>
        <s v="CUST951"/>
        <s v="CUST082"/>
        <s v="CUST095"/>
        <s v="CUST101"/>
        <s v="CUST172"/>
        <s v="CUST196"/>
        <s v="CUST262"/>
        <s v="CUST267"/>
        <s v="CUST311"/>
        <s v="CUST358"/>
        <s v="CUST375"/>
        <s v="CUST403"/>
        <s v="CUST471"/>
        <s v="CUST753"/>
        <s v="CUST770"/>
        <s v="CUST800"/>
        <s v="CUST849"/>
        <s v="CUST851"/>
        <s v="CUST916"/>
        <s v="CUST923"/>
        <s v="CUST055"/>
        <s v="CUST085"/>
        <s v="CUST155"/>
        <s v="CUST175"/>
        <s v="CUST179"/>
        <s v="CUST184"/>
        <s v="CUST285"/>
        <s v="CUST319"/>
        <s v="CUST334"/>
        <s v="CUST341"/>
        <s v="CUST353"/>
        <s v="CUST365"/>
        <s v="CUST455"/>
        <s v="CUST531"/>
        <s v="CUST572"/>
        <s v="CUST580"/>
        <s v="CUST625"/>
        <s v="CUST769"/>
        <s v="CUST785"/>
        <s v="CUST841"/>
        <s v="CUST901"/>
        <s v="CUST980"/>
        <s v="CUST005"/>
        <s v="CUST008"/>
        <s v="CUST032"/>
        <s v="CUST060"/>
        <s v="CUST118"/>
        <s v="CUST209"/>
        <s v="CUST290"/>
        <s v="CUST301"/>
        <s v="CUST397"/>
        <s v="CUST435"/>
        <s v="CUST516"/>
        <s v="CUST805"/>
        <s v="CUST817"/>
        <s v="CUST818"/>
        <s v="CUST863"/>
        <s v="CUST896"/>
        <s v="CUST931"/>
        <s v="CUST934"/>
        <s v="CUST945"/>
        <s v="CUST956"/>
        <s v="CUST981"/>
        <s v="CUST987"/>
        <s v="CUST073"/>
        <s v="CUST151"/>
        <s v="CUST281"/>
        <s v="CUST323"/>
        <s v="CUST410"/>
        <s v="CUST433"/>
        <s v="CUST443"/>
        <s v="CUST604"/>
        <s v="CUST656"/>
        <s v="CUST667"/>
        <s v="CUST729"/>
        <s v="CUST736"/>
        <s v="CUST752"/>
        <s v="CUST854"/>
        <s v="CUST913"/>
        <s v="CUST983"/>
        <s v="CUST026"/>
        <s v="CUST087"/>
        <s v="CUST121"/>
        <s v="CUST126"/>
        <s v="CUST244"/>
        <s v="CUST260"/>
        <s v="CUST268"/>
        <s v="CUST288"/>
        <s v="CUST310"/>
        <s v="CUST320"/>
        <s v="CUST331"/>
        <s v="CUST422"/>
        <s v="CUST459"/>
        <s v="CUST482"/>
        <s v="CUST599"/>
        <s v="CUST643"/>
        <s v="CUST684"/>
        <s v="CUST686"/>
        <s v="CUST862"/>
        <s v="CUST904"/>
        <s v="CUST920"/>
        <s v="CUST017"/>
        <s v="CUST050"/>
        <s v="CUST051"/>
        <s v="CUST108"/>
        <s v="CUST110"/>
        <s v="CUST200"/>
        <s v="CUST213"/>
        <s v="CUST295"/>
        <s v="CUST298"/>
        <s v="CUST392"/>
        <s v="CUST394"/>
        <s v="CUST423"/>
        <s v="CUST476"/>
        <s v="CUST544"/>
        <s v="CUST545"/>
        <s v="CUST584"/>
        <s v="CUST618"/>
        <s v="CUST670"/>
        <s v="CUST734"/>
        <s v="CUST760"/>
        <s v="CUST831"/>
        <s v="CUST873"/>
        <s v="CUST971"/>
        <s v="CUST002"/>
        <s v="CUST056"/>
        <s v="CUST159"/>
        <s v="CUST248"/>
        <s v="CUST307"/>
        <s v="CUST309"/>
        <s v="CUST321"/>
        <s v="CUST453"/>
        <s v="CUST474"/>
        <s v="CUST475"/>
        <s v="CUST610"/>
        <s v="CUST626"/>
        <s v="CUST632"/>
        <s v="CUST707"/>
        <s v="CUST710"/>
        <s v="CUST711"/>
        <s v="CUST772"/>
        <s v="CUST850"/>
        <s v="CUST884"/>
        <s v="CUST899"/>
        <s v="CUST909"/>
        <s v="CUST915"/>
        <s v="CUST068"/>
        <s v="CUST128"/>
        <s v="CUST170"/>
        <s v="CUST224"/>
        <s v="CUST269"/>
        <s v="CUST330"/>
        <s v="CUST350"/>
        <s v="CUST373"/>
        <s v="CUST405"/>
        <s v="CUST427"/>
        <s v="CUST449"/>
        <s v="CUST539"/>
        <s v="CUST555"/>
        <s v="CUST560"/>
        <s v="CUST567"/>
        <s v="CUST740"/>
        <s v="CUST748"/>
        <s v="CUST773"/>
        <s v="CUST868"/>
        <s v="CUST925"/>
        <s v="CUST185"/>
        <s v="CUST372"/>
        <s v="CUST485"/>
        <s v="CUST495"/>
        <s v="CUST505"/>
        <s v="CUST513"/>
        <s v="CUST553"/>
        <s v="CUST583"/>
        <s v="CUST585"/>
        <s v="CUST669"/>
        <s v="CUST762"/>
        <s v="CUST768"/>
        <s v="CUST771"/>
        <s v="CUST866"/>
        <s v="CUST964"/>
        <s v="CUST011"/>
        <s v="CUST039"/>
        <s v="CUST116"/>
        <s v="CUST147"/>
        <s v="CUST231"/>
        <s v="CUST235"/>
        <s v="CUST240"/>
        <s v="CUST241"/>
        <s v="CUST256"/>
        <s v="CUST263"/>
        <s v="CUST274"/>
        <s v="CUST294"/>
        <s v="CUST369"/>
        <s v="CUST370"/>
        <s v="CUST426"/>
        <s v="CUST496"/>
        <s v="CUST644"/>
        <s v="CUST663"/>
        <s v="CUST747"/>
        <s v="CUST858"/>
        <s v="CUST879"/>
        <s v="CUST929"/>
        <s v="CUST948"/>
        <s v="CUST998"/>
        <s v="CUST013"/>
        <s v="CUST020"/>
        <s v="CUST042"/>
        <s v="CUST044"/>
        <s v="CUST076"/>
        <s v="CUST105"/>
        <s v="CUST114"/>
        <s v="CUST141"/>
        <s v="CUST149"/>
        <s v="CUST273"/>
        <s v="CUST296"/>
        <s v="CUST317"/>
        <s v="CUST339"/>
        <s v="CUST393"/>
        <s v="CUST406"/>
        <s v="CUST420"/>
        <s v="CUST447"/>
        <s v="CUST597"/>
        <s v="CUST606"/>
        <s v="CUST695"/>
        <s v="CUST836"/>
        <s v="CUST880"/>
        <s v="CUST881"/>
        <s v="CUST919"/>
        <s v="CUST926"/>
        <s v="CUST933"/>
        <s v="CUST965"/>
        <s v="CUST061"/>
        <s v="CUST107"/>
        <s v="CUST129"/>
        <s v="CUST131"/>
        <s v="CUST212"/>
        <s v="CUST242"/>
        <s v="CUST261"/>
        <s v="CUST276"/>
        <s v="CUST343"/>
        <s v="CUST389"/>
        <s v="CUST409"/>
        <s v="CUST446"/>
        <s v="CUST537"/>
        <s v="CUST577"/>
        <s v="CUST636"/>
        <s v="CUST801"/>
        <s v="CUST843"/>
        <s v="CUST853"/>
        <s v="CUST867"/>
        <s v="CUST900"/>
        <s v="CUST046"/>
        <s v="CUST072"/>
        <s v="CUST133"/>
        <s v="CUST135"/>
        <s v="CUST186"/>
        <s v="CUST214"/>
        <s v="CUST249"/>
        <s v="CUST292"/>
        <s v="CUST371"/>
        <s v="CUST542"/>
        <s v="CUST557"/>
        <s v="CUST563"/>
        <s v="CUST602"/>
        <s v="CUST722"/>
        <s v="CUST792"/>
        <s v="CUST839"/>
        <s v="CUST878"/>
        <s v="CUST892"/>
        <s v="CUST906"/>
        <s v="CUST910"/>
        <s v="CUST940"/>
        <s v="CUST016"/>
        <s v="CUST086"/>
        <s v="CUST117"/>
        <s v="CUST181"/>
        <s v="CUST257"/>
        <s v="CUST266"/>
        <s v="CUST300"/>
        <s v="CUST303"/>
        <s v="CUST364"/>
        <s v="CUST391"/>
        <s v="CUST412"/>
        <s v="CUST484"/>
        <s v="CUST533"/>
        <s v="CUST594"/>
        <s v="CUST601"/>
        <s v="CUST628"/>
        <s v="CUST677"/>
        <s v="CUST709"/>
        <s v="CUST812"/>
        <s v="CUST979"/>
        <s v="CUST985"/>
        <s v="CUST022"/>
        <s v="CUST037"/>
        <s v="CUST058"/>
        <s v="CUST062"/>
        <s v="CUST074"/>
        <s v="CUST148"/>
        <s v="CUST169"/>
        <s v="CUST283"/>
        <s v="CUST305"/>
        <s v="CUST326"/>
        <s v="CUST461"/>
        <s v="CUST469"/>
        <s v="CUST514"/>
        <s v="CUST530"/>
        <s v="CUST538"/>
        <s v="CUST556"/>
        <s v="CUST595"/>
        <s v="CUST679"/>
        <s v="CUST714"/>
        <s v="CUST837"/>
        <s v="CUST847"/>
        <m/>
      </sharedItems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/>
    </cacheField>
    <cacheField name="Product Category" numFmtId="0">
      <sharedItems containsBlank="1" count="4">
        <s v="Clothing"/>
        <s v="Beauty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s" numFmtId="0">
      <sharedItems containsString="0" containsBlank="1" containsNumber="1" containsInteger="1" minValue="25" maxValue="2000"/>
    </cacheField>
    <cacheField name="Commision 2023" numFmtId="0">
      <sharedItems containsString="0" containsBlank="1" containsNumber="1" minValue="0.375" maxValue="30"/>
    </cacheField>
    <cacheField name="Commision 2024" numFmtId="0">
      <sharedItems containsString="0" containsBlank="1" containsNumber="1" minValue="0.5" maxValue="40"/>
    </cacheField>
    <cacheField name="Months (Date)" numFmtId="0" databaseField="0">
      <fieldGroup base="1">
        <rangePr groupBy="months" startDate="2023-01-01T00:00:00" endDate="2024-01-02T00:00:00"/>
        <groupItems count="14">
          <s v="&lt;0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24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01/01/2023"/>
          <s v="Qtr1"/>
          <s v="Qtr2"/>
          <s v="Qtr3"/>
          <s v="Qtr4"/>
          <s v="&gt;02/01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01/01/2023"/>
          <s v="2023"/>
          <s v="2024"/>
          <s v="&gt;02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af Malik" refreshedDate="45805.632691550927" createdVersion="8" refreshedVersion="8" minRefreshableVersion="3" recordCount="10" xr:uid="{BB6EAC18-E0A4-4368-9F93-13A89B65A787}">
  <cacheSource type="worksheet">
    <worksheetSource name="Table4"/>
  </cacheSource>
  <cacheFields count="8">
    <cacheField name="Student name" numFmtId="0">
      <sharedItems count="10">
        <s v="Carol"/>
        <s v="Ted"/>
        <s v="Khan"/>
        <s v="Harry"/>
        <s v="Sarah"/>
        <s v="John"/>
        <s v="Linda"/>
        <s v="Edward"/>
        <s v="Mary"/>
        <s v="Thomas"/>
      </sharedItems>
    </cacheField>
    <cacheField name="English" numFmtId="0">
      <sharedItems containsSemiMixedTypes="0" containsString="0" containsNumber="1" containsInteger="1" minValue="55" maxValue="90"/>
    </cacheField>
    <cacheField name="Mathematics" numFmtId="0">
      <sharedItems containsSemiMixedTypes="0" containsString="0" containsNumber="1" containsInteger="1" minValue="30" maxValue="85"/>
    </cacheField>
    <cacheField name="Science" numFmtId="0">
      <sharedItems containsSemiMixedTypes="0" containsString="0" containsNumber="1" containsInteger="1" minValue="60" maxValue="90"/>
    </cacheField>
    <cacheField name="Average " numFmtId="0">
      <sharedItems containsSemiMixedTypes="0" containsString="0" containsNumber="1" minValue="50" maxValue="81.666666666666671"/>
    </cacheField>
    <cacheField name="Highest score" numFmtId="0">
      <sharedItems containsSemiMixedTypes="0" containsString="0" containsNumber="1" containsInteger="1" minValue="65" maxValue="90"/>
    </cacheField>
    <cacheField name="Lowest Score" numFmtId="0">
      <sharedItems containsSemiMixedTypes="0" containsString="0" containsNumber="1" containsInteger="1" minValue="30" maxValue="75"/>
    </cacheField>
    <cacheField name="Does the student require additional support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14"/>
    <x v="0"/>
    <x v="0"/>
    <x v="0"/>
    <n v="64"/>
    <x v="0"/>
    <n v="4"/>
    <n v="30"/>
    <n v="120"/>
    <n v="1.7999999999999998"/>
    <n v="2.4"/>
  </r>
  <r>
    <n v="25"/>
    <x v="1"/>
    <x v="1"/>
    <x v="1"/>
    <n v="64"/>
    <x v="1"/>
    <n v="1"/>
    <n v="50"/>
    <n v="50"/>
    <n v="0.75"/>
    <n v="1"/>
  </r>
  <r>
    <n v="80"/>
    <x v="2"/>
    <x v="2"/>
    <x v="1"/>
    <n v="64"/>
    <x v="0"/>
    <n v="2"/>
    <n v="30"/>
    <n v="60"/>
    <n v="0.89999999999999991"/>
    <n v="1.2"/>
  </r>
  <r>
    <n v="122"/>
    <x v="3"/>
    <x v="3"/>
    <x v="0"/>
    <n v="64"/>
    <x v="2"/>
    <n v="4"/>
    <n v="30"/>
    <n v="120"/>
    <n v="1.7999999999999998"/>
    <n v="2.4"/>
  </r>
  <r>
    <n v="161"/>
    <x v="4"/>
    <x v="4"/>
    <x v="0"/>
    <n v="64"/>
    <x v="1"/>
    <n v="2"/>
    <n v="500"/>
    <n v="1000"/>
    <n v="15"/>
    <n v="20"/>
  </r>
  <r>
    <n v="163"/>
    <x v="5"/>
    <x v="5"/>
    <x v="1"/>
    <n v="64"/>
    <x v="0"/>
    <n v="3"/>
    <n v="50"/>
    <n v="150"/>
    <n v="2.25"/>
    <n v="3"/>
  </r>
  <r>
    <n v="173"/>
    <x v="6"/>
    <x v="6"/>
    <x v="0"/>
    <n v="64"/>
    <x v="2"/>
    <n v="4"/>
    <n v="30"/>
    <n v="120"/>
    <n v="1.7999999999999998"/>
    <n v="2.4"/>
  </r>
  <r>
    <n v="187"/>
    <x v="7"/>
    <x v="7"/>
    <x v="1"/>
    <n v="64"/>
    <x v="0"/>
    <n v="2"/>
    <n v="50"/>
    <n v="100"/>
    <n v="1.5"/>
    <n v="2"/>
  </r>
  <r>
    <n v="191"/>
    <x v="8"/>
    <x v="8"/>
    <x v="0"/>
    <n v="64"/>
    <x v="1"/>
    <n v="1"/>
    <n v="25"/>
    <n v="25"/>
    <n v="0.375"/>
    <n v="0.5"/>
  </r>
  <r>
    <n v="218"/>
    <x v="9"/>
    <x v="9"/>
    <x v="0"/>
    <n v="64"/>
    <x v="1"/>
    <n v="3"/>
    <n v="30"/>
    <n v="90"/>
    <n v="1.3499999999999999"/>
    <n v="1.8"/>
  </r>
  <r>
    <n v="220"/>
    <x v="10"/>
    <x v="10"/>
    <x v="0"/>
    <n v="64"/>
    <x v="1"/>
    <n v="1"/>
    <n v="500"/>
    <n v="500"/>
    <n v="7.5"/>
    <n v="10"/>
  </r>
  <r>
    <n v="223"/>
    <x v="11"/>
    <x v="11"/>
    <x v="1"/>
    <n v="64"/>
    <x v="0"/>
    <n v="1"/>
    <n v="25"/>
    <n v="25"/>
    <n v="0.375"/>
    <n v="0.5"/>
  </r>
  <r>
    <n v="282"/>
    <x v="12"/>
    <x v="12"/>
    <x v="1"/>
    <n v="64"/>
    <x v="2"/>
    <n v="4"/>
    <n v="50"/>
    <n v="200"/>
    <n v="3"/>
    <n v="4"/>
  </r>
  <r>
    <n v="363"/>
    <x v="13"/>
    <x v="13"/>
    <x v="0"/>
    <n v="64"/>
    <x v="1"/>
    <n v="1"/>
    <n v="25"/>
    <n v="25"/>
    <n v="0.375"/>
    <n v="0.5"/>
  </r>
  <r>
    <n v="376"/>
    <x v="14"/>
    <x v="14"/>
    <x v="1"/>
    <n v="64"/>
    <x v="1"/>
    <n v="1"/>
    <n v="30"/>
    <n v="30"/>
    <n v="0.44999999999999996"/>
    <n v="0.6"/>
  </r>
  <r>
    <n v="399"/>
    <x v="15"/>
    <x v="15"/>
    <x v="1"/>
    <n v="64"/>
    <x v="1"/>
    <n v="2"/>
    <n v="30"/>
    <n v="60"/>
    <n v="0.89999999999999991"/>
    <n v="1.2"/>
  </r>
  <r>
    <n v="408"/>
    <x v="16"/>
    <x v="16"/>
    <x v="1"/>
    <n v="64"/>
    <x v="1"/>
    <n v="1"/>
    <n v="500"/>
    <n v="500"/>
    <n v="7.5"/>
    <n v="10"/>
  </r>
  <r>
    <n v="429"/>
    <x v="17"/>
    <x v="17"/>
    <x v="0"/>
    <n v="64"/>
    <x v="2"/>
    <n v="2"/>
    <n v="25"/>
    <n v="50"/>
    <n v="0.75"/>
    <n v="1"/>
  </r>
  <r>
    <n v="440"/>
    <x v="18"/>
    <x v="18"/>
    <x v="0"/>
    <n v="64"/>
    <x v="0"/>
    <n v="2"/>
    <n v="300"/>
    <n v="600"/>
    <n v="9"/>
    <n v="12"/>
  </r>
  <r>
    <n v="473"/>
    <x v="19"/>
    <x v="19"/>
    <x v="0"/>
    <n v="64"/>
    <x v="1"/>
    <n v="1"/>
    <n v="50"/>
    <n v="50"/>
    <n v="0.75"/>
    <n v="1"/>
  </r>
  <r>
    <n v="532"/>
    <x v="20"/>
    <x v="20"/>
    <x v="1"/>
    <n v="64"/>
    <x v="0"/>
    <n v="4"/>
    <n v="30"/>
    <n v="120"/>
    <n v="1.7999999999999998"/>
    <n v="2.4"/>
  </r>
  <r>
    <n v="561"/>
    <x v="21"/>
    <x v="21"/>
    <x v="1"/>
    <n v="64"/>
    <x v="0"/>
    <n v="4"/>
    <n v="500"/>
    <n v="2000"/>
    <n v="30"/>
    <n v="40"/>
  </r>
  <r>
    <n v="566"/>
    <x v="22"/>
    <x v="22"/>
    <x v="1"/>
    <n v="64"/>
    <x v="0"/>
    <n v="1"/>
    <n v="30"/>
    <n v="30"/>
    <n v="0.44999999999999996"/>
    <n v="0.6"/>
  </r>
  <r>
    <n v="596"/>
    <x v="23"/>
    <x v="23"/>
    <x v="1"/>
    <n v="64"/>
    <x v="2"/>
    <n v="1"/>
    <n v="300"/>
    <n v="300"/>
    <n v="4.5"/>
    <n v="6"/>
  </r>
  <r>
    <n v="692"/>
    <x v="24"/>
    <x v="24"/>
    <x v="1"/>
    <n v="64"/>
    <x v="0"/>
    <n v="2"/>
    <n v="50"/>
    <n v="100"/>
    <n v="1.5"/>
    <n v="2"/>
  </r>
  <r>
    <n v="698"/>
    <x v="25"/>
    <x v="25"/>
    <x v="1"/>
    <n v="64"/>
    <x v="2"/>
    <n v="1"/>
    <n v="300"/>
    <n v="300"/>
    <n v="4.5"/>
    <n v="6"/>
  </r>
  <r>
    <n v="735"/>
    <x v="26"/>
    <x v="26"/>
    <x v="1"/>
    <n v="64"/>
    <x v="0"/>
    <n v="4"/>
    <n v="500"/>
    <n v="2000"/>
    <n v="30"/>
    <n v="40"/>
  </r>
  <r>
    <n v="758"/>
    <x v="27"/>
    <x v="27"/>
    <x v="0"/>
    <n v="64"/>
    <x v="0"/>
    <n v="4"/>
    <n v="25"/>
    <n v="100"/>
    <n v="1.5"/>
    <n v="2"/>
  </r>
  <r>
    <n v="830"/>
    <x v="28"/>
    <x v="28"/>
    <x v="1"/>
    <n v="64"/>
    <x v="0"/>
    <n v="3"/>
    <n v="50"/>
    <n v="150"/>
    <n v="2.25"/>
    <n v="3"/>
  </r>
  <r>
    <n v="882"/>
    <x v="29"/>
    <x v="29"/>
    <x v="1"/>
    <n v="64"/>
    <x v="2"/>
    <n v="2"/>
    <n v="25"/>
    <n v="50"/>
    <n v="0.75"/>
    <n v="1"/>
  </r>
  <r>
    <n v="897"/>
    <x v="30"/>
    <x v="30"/>
    <x v="1"/>
    <n v="64"/>
    <x v="2"/>
    <n v="2"/>
    <n v="50"/>
    <n v="100"/>
    <n v="1.5"/>
    <n v="2"/>
  </r>
  <r>
    <n v="9"/>
    <x v="31"/>
    <x v="31"/>
    <x v="0"/>
    <n v="63"/>
    <x v="2"/>
    <n v="2"/>
    <n v="300"/>
    <n v="600"/>
    <n v="9"/>
    <n v="12"/>
  </r>
  <r>
    <n v="57"/>
    <x v="32"/>
    <x v="32"/>
    <x v="1"/>
    <n v="63"/>
    <x v="1"/>
    <n v="1"/>
    <n v="30"/>
    <n v="30"/>
    <n v="0.44999999999999996"/>
    <n v="0.6"/>
  </r>
  <r>
    <n v="153"/>
    <x v="33"/>
    <x v="33"/>
    <x v="0"/>
    <n v="63"/>
    <x v="2"/>
    <n v="2"/>
    <n v="500"/>
    <n v="1000"/>
    <n v="15"/>
    <n v="20"/>
  </r>
  <r>
    <n v="189"/>
    <x v="34"/>
    <x v="34"/>
    <x v="0"/>
    <n v="63"/>
    <x v="1"/>
    <n v="1"/>
    <n v="50"/>
    <n v="50"/>
    <n v="0.75"/>
    <n v="1"/>
  </r>
  <r>
    <n v="431"/>
    <x v="35"/>
    <x v="35"/>
    <x v="0"/>
    <n v="63"/>
    <x v="2"/>
    <n v="4"/>
    <n v="300"/>
    <n v="1200"/>
    <n v="18"/>
    <n v="24"/>
  </r>
  <r>
    <n v="462"/>
    <x v="36"/>
    <x v="36"/>
    <x v="0"/>
    <n v="63"/>
    <x v="2"/>
    <n v="4"/>
    <n v="300"/>
    <n v="1200"/>
    <n v="18"/>
    <n v="24"/>
  </r>
  <r>
    <n v="466"/>
    <x v="37"/>
    <x v="37"/>
    <x v="0"/>
    <n v="63"/>
    <x v="2"/>
    <n v="4"/>
    <n v="25"/>
    <n v="100"/>
    <n v="1.5"/>
    <n v="2"/>
  </r>
  <r>
    <n v="547"/>
    <x v="38"/>
    <x v="38"/>
    <x v="0"/>
    <n v="63"/>
    <x v="0"/>
    <n v="4"/>
    <n v="500"/>
    <n v="2000"/>
    <n v="30"/>
    <n v="40"/>
  </r>
  <r>
    <n v="574"/>
    <x v="39"/>
    <x v="39"/>
    <x v="1"/>
    <n v="63"/>
    <x v="2"/>
    <n v="2"/>
    <n v="25"/>
    <n v="50"/>
    <n v="0.75"/>
    <n v="1"/>
  </r>
  <r>
    <n v="620"/>
    <x v="40"/>
    <x v="40"/>
    <x v="0"/>
    <n v="63"/>
    <x v="2"/>
    <n v="3"/>
    <n v="25"/>
    <n v="75"/>
    <n v="1.125"/>
    <n v="1.5"/>
  </r>
  <r>
    <n v="635"/>
    <x v="41"/>
    <x v="41"/>
    <x v="1"/>
    <n v="63"/>
    <x v="2"/>
    <n v="3"/>
    <n v="300"/>
    <n v="900"/>
    <n v="13.5"/>
    <n v="18"/>
  </r>
  <r>
    <n v="676"/>
    <x v="25"/>
    <x v="42"/>
    <x v="0"/>
    <n v="63"/>
    <x v="2"/>
    <n v="3"/>
    <n v="500"/>
    <n v="1500"/>
    <n v="22.5"/>
    <n v="30"/>
  </r>
  <r>
    <n v="824"/>
    <x v="42"/>
    <x v="43"/>
    <x v="0"/>
    <n v="63"/>
    <x v="0"/>
    <n v="4"/>
    <n v="30"/>
    <n v="120"/>
    <n v="1.7999999999999998"/>
    <n v="2.4"/>
  </r>
  <r>
    <n v="848"/>
    <x v="43"/>
    <x v="44"/>
    <x v="1"/>
    <n v="63"/>
    <x v="0"/>
    <n v="3"/>
    <n v="25"/>
    <n v="75"/>
    <n v="1.125"/>
    <n v="1.5"/>
  </r>
  <r>
    <n v="860"/>
    <x v="44"/>
    <x v="45"/>
    <x v="0"/>
    <n v="63"/>
    <x v="0"/>
    <n v="4"/>
    <n v="50"/>
    <n v="200"/>
    <n v="3"/>
    <n v="4"/>
  </r>
  <r>
    <n v="872"/>
    <x v="45"/>
    <x v="46"/>
    <x v="1"/>
    <n v="63"/>
    <x v="1"/>
    <n v="3"/>
    <n v="25"/>
    <n v="75"/>
    <n v="1.125"/>
    <n v="1.5"/>
  </r>
  <r>
    <n v="988"/>
    <x v="46"/>
    <x v="47"/>
    <x v="1"/>
    <n v="63"/>
    <x v="0"/>
    <n v="3"/>
    <n v="25"/>
    <n v="75"/>
    <n v="1.125"/>
    <n v="1.5"/>
  </r>
  <r>
    <n v="19"/>
    <x v="47"/>
    <x v="48"/>
    <x v="1"/>
    <n v="62"/>
    <x v="0"/>
    <n v="2"/>
    <n v="25"/>
    <n v="50"/>
    <n v="0.75"/>
    <n v="1"/>
  </r>
  <r>
    <n v="59"/>
    <x v="48"/>
    <x v="49"/>
    <x v="0"/>
    <n v="62"/>
    <x v="0"/>
    <n v="1"/>
    <n v="50"/>
    <n v="50"/>
    <n v="0.75"/>
    <n v="1"/>
  </r>
  <r>
    <n v="157"/>
    <x v="49"/>
    <x v="50"/>
    <x v="0"/>
    <n v="62"/>
    <x v="2"/>
    <n v="4"/>
    <n v="500"/>
    <n v="2000"/>
    <n v="30"/>
    <n v="40"/>
  </r>
  <r>
    <n v="182"/>
    <x v="50"/>
    <x v="51"/>
    <x v="0"/>
    <n v="62"/>
    <x v="1"/>
    <n v="4"/>
    <n v="30"/>
    <n v="120"/>
    <n v="1.7999999999999998"/>
    <n v="2.4"/>
  </r>
  <r>
    <n v="192"/>
    <x v="51"/>
    <x v="52"/>
    <x v="0"/>
    <n v="62"/>
    <x v="1"/>
    <n v="2"/>
    <n v="50"/>
    <n v="100"/>
    <n v="1.5"/>
    <n v="2"/>
  </r>
  <r>
    <n v="216"/>
    <x v="52"/>
    <x v="53"/>
    <x v="0"/>
    <n v="62"/>
    <x v="2"/>
    <n v="2"/>
    <n v="50"/>
    <n v="100"/>
    <n v="1.5"/>
    <n v="2"/>
  </r>
  <r>
    <n v="234"/>
    <x v="53"/>
    <x v="54"/>
    <x v="1"/>
    <n v="62"/>
    <x v="2"/>
    <n v="2"/>
    <n v="25"/>
    <n v="50"/>
    <n v="0.75"/>
    <n v="1"/>
  </r>
  <r>
    <n v="271"/>
    <x v="54"/>
    <x v="55"/>
    <x v="1"/>
    <n v="62"/>
    <x v="1"/>
    <n v="4"/>
    <n v="30"/>
    <n v="120"/>
    <n v="1.7999999999999998"/>
    <n v="2.4"/>
  </r>
  <r>
    <n v="345"/>
    <x v="55"/>
    <x v="56"/>
    <x v="0"/>
    <n v="62"/>
    <x v="2"/>
    <n v="1"/>
    <n v="30"/>
    <n v="30"/>
    <n v="0.44999999999999996"/>
    <n v="0.6"/>
  </r>
  <r>
    <n v="401"/>
    <x v="45"/>
    <x v="57"/>
    <x v="1"/>
    <n v="62"/>
    <x v="0"/>
    <n v="1"/>
    <n v="300"/>
    <n v="300"/>
    <n v="4.5"/>
    <n v="6"/>
  </r>
  <r>
    <n v="411"/>
    <x v="14"/>
    <x v="58"/>
    <x v="0"/>
    <n v="62"/>
    <x v="2"/>
    <n v="4"/>
    <n v="50"/>
    <n v="200"/>
    <n v="3"/>
    <n v="4"/>
  </r>
  <r>
    <n v="523"/>
    <x v="56"/>
    <x v="59"/>
    <x v="1"/>
    <n v="62"/>
    <x v="2"/>
    <n v="1"/>
    <n v="300"/>
    <n v="300"/>
    <n v="4.5"/>
    <n v="6"/>
  </r>
  <r>
    <n v="629"/>
    <x v="57"/>
    <x v="60"/>
    <x v="0"/>
    <n v="62"/>
    <x v="2"/>
    <n v="2"/>
    <n v="25"/>
    <n v="50"/>
    <n v="0.75"/>
    <n v="1"/>
  </r>
  <r>
    <n v="639"/>
    <x v="58"/>
    <x v="61"/>
    <x v="1"/>
    <n v="62"/>
    <x v="1"/>
    <n v="4"/>
    <n v="50"/>
    <n v="200"/>
    <n v="3"/>
    <n v="4"/>
  </r>
  <r>
    <n v="668"/>
    <x v="59"/>
    <x v="62"/>
    <x v="1"/>
    <n v="62"/>
    <x v="2"/>
    <n v="3"/>
    <n v="50"/>
    <n v="150"/>
    <n v="2.25"/>
    <n v="3"/>
  </r>
  <r>
    <n v="671"/>
    <x v="60"/>
    <x v="63"/>
    <x v="0"/>
    <n v="62"/>
    <x v="2"/>
    <n v="3"/>
    <n v="50"/>
    <n v="150"/>
    <n v="2.25"/>
    <n v="3"/>
  </r>
  <r>
    <n v="704"/>
    <x v="61"/>
    <x v="64"/>
    <x v="1"/>
    <n v="62"/>
    <x v="0"/>
    <n v="3"/>
    <n v="30"/>
    <n v="90"/>
    <n v="1.3499999999999999"/>
    <n v="1.8"/>
  </r>
  <r>
    <n v="756"/>
    <x v="60"/>
    <x v="65"/>
    <x v="1"/>
    <n v="62"/>
    <x v="2"/>
    <n v="4"/>
    <n v="300"/>
    <n v="1200"/>
    <n v="18"/>
    <n v="24"/>
  </r>
  <r>
    <n v="790"/>
    <x v="62"/>
    <x v="66"/>
    <x v="0"/>
    <n v="62"/>
    <x v="0"/>
    <n v="1"/>
    <n v="25"/>
    <n v="25"/>
    <n v="0.375"/>
    <n v="0.5"/>
  </r>
  <r>
    <n v="809"/>
    <x v="63"/>
    <x v="67"/>
    <x v="1"/>
    <n v="62"/>
    <x v="1"/>
    <n v="2"/>
    <n v="50"/>
    <n v="100"/>
    <n v="1.5"/>
    <n v="2"/>
  </r>
  <r>
    <n v="840"/>
    <x v="64"/>
    <x v="68"/>
    <x v="0"/>
    <n v="62"/>
    <x v="0"/>
    <n v="2"/>
    <n v="25"/>
    <n v="50"/>
    <n v="0.75"/>
    <n v="1"/>
  </r>
  <r>
    <n v="871"/>
    <x v="39"/>
    <x v="69"/>
    <x v="0"/>
    <n v="62"/>
    <x v="1"/>
    <n v="2"/>
    <n v="30"/>
    <n v="60"/>
    <n v="0.89999999999999991"/>
    <n v="1.2"/>
  </r>
  <r>
    <n v="937"/>
    <x v="65"/>
    <x v="70"/>
    <x v="1"/>
    <n v="62"/>
    <x v="1"/>
    <n v="1"/>
    <n v="500"/>
    <n v="500"/>
    <n v="7.5"/>
    <n v="10"/>
  </r>
  <r>
    <n v="946"/>
    <x v="40"/>
    <x v="71"/>
    <x v="0"/>
    <n v="62"/>
    <x v="2"/>
    <n v="4"/>
    <n v="500"/>
    <n v="2000"/>
    <n v="30"/>
    <n v="40"/>
  </r>
  <r>
    <n v="958"/>
    <x v="66"/>
    <x v="72"/>
    <x v="0"/>
    <n v="62"/>
    <x v="2"/>
    <n v="2"/>
    <n v="25"/>
    <n v="50"/>
    <n v="0.75"/>
    <n v="1"/>
  </r>
  <r>
    <n v="967"/>
    <x v="67"/>
    <x v="73"/>
    <x v="0"/>
    <n v="62"/>
    <x v="1"/>
    <n v="1"/>
    <n v="25"/>
    <n v="25"/>
    <n v="0.375"/>
    <n v="0.5"/>
  </r>
  <r>
    <n v="996"/>
    <x v="14"/>
    <x v="74"/>
    <x v="0"/>
    <n v="62"/>
    <x v="0"/>
    <n v="1"/>
    <n v="50"/>
    <n v="50"/>
    <n v="0.75"/>
    <n v="1"/>
  </r>
  <r>
    <n v="75"/>
    <x v="68"/>
    <x v="75"/>
    <x v="0"/>
    <n v="61"/>
    <x v="1"/>
    <n v="4"/>
    <n v="50"/>
    <n v="200"/>
    <n v="3"/>
    <n v="4"/>
  </r>
  <r>
    <n v="206"/>
    <x v="69"/>
    <x v="76"/>
    <x v="0"/>
    <n v="61"/>
    <x v="0"/>
    <n v="1"/>
    <n v="25"/>
    <n v="25"/>
    <n v="0.375"/>
    <n v="0.5"/>
  </r>
  <r>
    <n v="226"/>
    <x v="70"/>
    <x v="77"/>
    <x v="1"/>
    <n v="61"/>
    <x v="0"/>
    <n v="1"/>
    <n v="50"/>
    <n v="50"/>
    <n v="0.75"/>
    <n v="1"/>
  </r>
  <r>
    <n v="272"/>
    <x v="19"/>
    <x v="78"/>
    <x v="1"/>
    <n v="61"/>
    <x v="2"/>
    <n v="2"/>
    <n v="50"/>
    <n v="100"/>
    <n v="1.5"/>
    <n v="2"/>
  </r>
  <r>
    <n v="299"/>
    <x v="71"/>
    <x v="79"/>
    <x v="0"/>
    <n v="61"/>
    <x v="2"/>
    <n v="2"/>
    <n v="500"/>
    <n v="1000"/>
    <n v="15"/>
    <n v="20"/>
  </r>
  <r>
    <n v="318"/>
    <x v="72"/>
    <x v="80"/>
    <x v="0"/>
    <n v="61"/>
    <x v="0"/>
    <n v="1"/>
    <n v="25"/>
    <n v="25"/>
    <n v="0.375"/>
    <n v="0.5"/>
  </r>
  <r>
    <n v="444"/>
    <x v="38"/>
    <x v="81"/>
    <x v="1"/>
    <n v="61"/>
    <x v="0"/>
    <n v="3"/>
    <n v="30"/>
    <n v="90"/>
    <n v="1.3499999999999999"/>
    <n v="1.8"/>
  </r>
  <r>
    <n v="492"/>
    <x v="73"/>
    <x v="82"/>
    <x v="0"/>
    <n v="61"/>
    <x v="1"/>
    <n v="4"/>
    <n v="25"/>
    <n v="100"/>
    <n v="1.5"/>
    <n v="2"/>
  </r>
  <r>
    <n v="612"/>
    <x v="74"/>
    <x v="83"/>
    <x v="1"/>
    <n v="61"/>
    <x v="2"/>
    <n v="1"/>
    <n v="500"/>
    <n v="500"/>
    <n v="7.5"/>
    <n v="10"/>
  </r>
  <r>
    <n v="615"/>
    <x v="75"/>
    <x v="84"/>
    <x v="1"/>
    <n v="61"/>
    <x v="0"/>
    <n v="4"/>
    <n v="25"/>
    <n v="100"/>
    <n v="1.5"/>
    <n v="2"/>
  </r>
  <r>
    <n v="724"/>
    <x v="76"/>
    <x v="85"/>
    <x v="0"/>
    <n v="61"/>
    <x v="0"/>
    <n v="3"/>
    <n v="50"/>
    <n v="150"/>
    <n v="2.25"/>
    <n v="3"/>
  </r>
  <r>
    <n v="725"/>
    <x v="77"/>
    <x v="86"/>
    <x v="0"/>
    <n v="61"/>
    <x v="2"/>
    <n v="1"/>
    <n v="300"/>
    <n v="300"/>
    <n v="4.5"/>
    <n v="6"/>
  </r>
  <r>
    <n v="732"/>
    <x v="78"/>
    <x v="87"/>
    <x v="0"/>
    <n v="61"/>
    <x v="2"/>
    <n v="2"/>
    <n v="500"/>
    <n v="1000"/>
    <n v="15"/>
    <n v="20"/>
  </r>
  <r>
    <n v="789"/>
    <x v="79"/>
    <x v="88"/>
    <x v="1"/>
    <n v="61"/>
    <x v="0"/>
    <n v="4"/>
    <n v="500"/>
    <n v="2000"/>
    <n v="30"/>
    <n v="40"/>
  </r>
  <r>
    <n v="798"/>
    <x v="80"/>
    <x v="89"/>
    <x v="0"/>
    <n v="61"/>
    <x v="0"/>
    <n v="1"/>
    <n v="50"/>
    <n v="50"/>
    <n v="0.75"/>
    <n v="1"/>
  </r>
  <r>
    <n v="811"/>
    <x v="81"/>
    <x v="90"/>
    <x v="0"/>
    <n v="61"/>
    <x v="1"/>
    <n v="2"/>
    <n v="25"/>
    <n v="50"/>
    <n v="0.75"/>
    <n v="1"/>
  </r>
  <r>
    <n v="827"/>
    <x v="82"/>
    <x v="91"/>
    <x v="0"/>
    <n v="61"/>
    <x v="1"/>
    <n v="3"/>
    <n v="300"/>
    <n v="900"/>
    <n v="13.5"/>
    <n v="18"/>
  </r>
  <r>
    <n v="829"/>
    <x v="83"/>
    <x v="92"/>
    <x v="0"/>
    <n v="61"/>
    <x v="1"/>
    <n v="3"/>
    <n v="30"/>
    <n v="90"/>
    <n v="1.3499999999999999"/>
    <n v="1.8"/>
  </r>
  <r>
    <n v="119"/>
    <x v="84"/>
    <x v="93"/>
    <x v="1"/>
    <n v="60"/>
    <x v="0"/>
    <n v="3"/>
    <n v="50"/>
    <n v="150"/>
    <n v="2.25"/>
    <n v="3"/>
  </r>
  <r>
    <n v="120"/>
    <x v="85"/>
    <x v="94"/>
    <x v="0"/>
    <n v="60"/>
    <x v="1"/>
    <n v="1"/>
    <n v="50"/>
    <n v="50"/>
    <n v="0.75"/>
    <n v="1"/>
  </r>
  <r>
    <n v="165"/>
    <x v="86"/>
    <x v="95"/>
    <x v="1"/>
    <n v="60"/>
    <x v="0"/>
    <n v="4"/>
    <n v="300"/>
    <n v="1200"/>
    <n v="18"/>
    <n v="24"/>
  </r>
  <r>
    <n v="190"/>
    <x v="87"/>
    <x v="96"/>
    <x v="1"/>
    <n v="60"/>
    <x v="1"/>
    <n v="3"/>
    <n v="30"/>
    <n v="90"/>
    <n v="1.3499999999999999"/>
    <n v="1.8"/>
  </r>
  <r>
    <n v="291"/>
    <x v="88"/>
    <x v="97"/>
    <x v="0"/>
    <n v="60"/>
    <x v="0"/>
    <n v="2"/>
    <n v="300"/>
    <n v="600"/>
    <n v="9"/>
    <n v="12"/>
  </r>
  <r>
    <n v="418"/>
    <x v="69"/>
    <x v="98"/>
    <x v="1"/>
    <n v="60"/>
    <x v="2"/>
    <n v="2"/>
    <n v="500"/>
    <n v="1000"/>
    <n v="15"/>
    <n v="20"/>
  </r>
  <r>
    <n v="432"/>
    <x v="89"/>
    <x v="99"/>
    <x v="1"/>
    <n v="60"/>
    <x v="2"/>
    <n v="2"/>
    <n v="500"/>
    <n v="1000"/>
    <n v="15"/>
    <n v="20"/>
  </r>
  <r>
    <n v="442"/>
    <x v="90"/>
    <x v="100"/>
    <x v="1"/>
    <n v="60"/>
    <x v="0"/>
    <n v="4"/>
    <n v="25"/>
    <n v="100"/>
    <n v="1.5"/>
    <n v="2"/>
  </r>
  <r>
    <n v="491"/>
    <x v="91"/>
    <x v="101"/>
    <x v="1"/>
    <n v="60"/>
    <x v="2"/>
    <n v="3"/>
    <n v="300"/>
    <n v="900"/>
    <n v="13.5"/>
    <n v="18"/>
  </r>
  <r>
    <n v="500"/>
    <x v="15"/>
    <x v="102"/>
    <x v="1"/>
    <n v="60"/>
    <x v="1"/>
    <n v="4"/>
    <n v="25"/>
    <n v="100"/>
    <n v="1.5"/>
    <n v="2"/>
  </r>
  <r>
    <n v="575"/>
    <x v="92"/>
    <x v="103"/>
    <x v="0"/>
    <n v="60"/>
    <x v="0"/>
    <n v="2"/>
    <n v="50"/>
    <n v="100"/>
    <n v="1.5"/>
    <n v="2"/>
  </r>
  <r>
    <n v="634"/>
    <x v="93"/>
    <x v="104"/>
    <x v="0"/>
    <n v="60"/>
    <x v="2"/>
    <n v="4"/>
    <n v="500"/>
    <n v="2000"/>
    <n v="30"/>
    <n v="40"/>
  </r>
  <r>
    <n v="678"/>
    <x v="75"/>
    <x v="105"/>
    <x v="1"/>
    <n v="60"/>
    <x v="2"/>
    <n v="3"/>
    <n v="300"/>
    <n v="900"/>
    <n v="13.5"/>
    <n v="18"/>
  </r>
  <r>
    <n v="702"/>
    <x v="94"/>
    <x v="106"/>
    <x v="1"/>
    <n v="60"/>
    <x v="0"/>
    <n v="2"/>
    <n v="300"/>
    <n v="600"/>
    <n v="9"/>
    <n v="12"/>
  </r>
  <r>
    <n v="705"/>
    <x v="38"/>
    <x v="107"/>
    <x v="0"/>
    <n v="60"/>
    <x v="2"/>
    <n v="2"/>
    <n v="25"/>
    <n v="50"/>
    <n v="0.75"/>
    <n v="1"/>
  </r>
  <r>
    <n v="716"/>
    <x v="62"/>
    <x v="108"/>
    <x v="1"/>
    <n v="60"/>
    <x v="0"/>
    <n v="4"/>
    <n v="300"/>
    <n v="1200"/>
    <n v="18"/>
    <n v="24"/>
  </r>
  <r>
    <n v="794"/>
    <x v="95"/>
    <x v="109"/>
    <x v="1"/>
    <n v="60"/>
    <x v="1"/>
    <n v="1"/>
    <n v="300"/>
    <n v="300"/>
    <n v="4.5"/>
    <n v="6"/>
  </r>
  <r>
    <n v="857"/>
    <x v="96"/>
    <x v="110"/>
    <x v="0"/>
    <n v="60"/>
    <x v="2"/>
    <n v="2"/>
    <n v="25"/>
    <n v="50"/>
    <n v="0.75"/>
    <n v="1"/>
  </r>
  <r>
    <n v="874"/>
    <x v="97"/>
    <x v="111"/>
    <x v="0"/>
    <n v="60"/>
    <x v="1"/>
    <n v="1"/>
    <n v="30"/>
    <n v="30"/>
    <n v="0.44999999999999996"/>
    <n v="0.6"/>
  </r>
  <r>
    <n v="957"/>
    <x v="98"/>
    <x v="112"/>
    <x v="1"/>
    <n v="60"/>
    <x v="2"/>
    <n v="4"/>
    <n v="30"/>
    <n v="120"/>
    <n v="1.7999999999999998"/>
    <n v="2.4"/>
  </r>
  <r>
    <n v="966"/>
    <x v="99"/>
    <x v="113"/>
    <x v="0"/>
    <n v="60"/>
    <x v="2"/>
    <n v="2"/>
    <n v="500"/>
    <n v="1000"/>
    <n v="15"/>
    <n v="20"/>
  </r>
  <r>
    <n v="973"/>
    <x v="4"/>
    <x v="114"/>
    <x v="0"/>
    <n v="60"/>
    <x v="0"/>
    <n v="1"/>
    <n v="50"/>
    <n v="50"/>
    <n v="0.75"/>
    <n v="1"/>
  </r>
  <r>
    <n v="103"/>
    <x v="0"/>
    <x v="115"/>
    <x v="1"/>
    <n v="59"/>
    <x v="0"/>
    <n v="1"/>
    <n v="25"/>
    <n v="25"/>
    <n v="0.375"/>
    <n v="0.5"/>
  </r>
  <r>
    <n v="144"/>
    <x v="100"/>
    <x v="116"/>
    <x v="1"/>
    <n v="59"/>
    <x v="1"/>
    <n v="3"/>
    <n v="500"/>
    <n v="1500"/>
    <n v="22.5"/>
    <n v="30"/>
  </r>
  <r>
    <n v="228"/>
    <x v="101"/>
    <x v="117"/>
    <x v="1"/>
    <n v="59"/>
    <x v="2"/>
    <n v="2"/>
    <n v="30"/>
    <n v="60"/>
    <n v="0.89999999999999991"/>
    <n v="1.2"/>
  </r>
  <r>
    <n v="346"/>
    <x v="78"/>
    <x v="118"/>
    <x v="0"/>
    <n v="59"/>
    <x v="0"/>
    <n v="2"/>
    <n v="500"/>
    <n v="1000"/>
    <n v="15"/>
    <n v="20"/>
  </r>
  <r>
    <n v="374"/>
    <x v="102"/>
    <x v="119"/>
    <x v="1"/>
    <n v="59"/>
    <x v="1"/>
    <n v="3"/>
    <n v="25"/>
    <n v="75"/>
    <n v="1.125"/>
    <n v="1.5"/>
  </r>
  <r>
    <n v="450"/>
    <x v="103"/>
    <x v="120"/>
    <x v="1"/>
    <n v="59"/>
    <x v="1"/>
    <n v="2"/>
    <n v="25"/>
    <n v="50"/>
    <n v="0.75"/>
    <n v="1"/>
  </r>
  <r>
    <n v="600"/>
    <x v="104"/>
    <x v="121"/>
    <x v="1"/>
    <n v="59"/>
    <x v="1"/>
    <n v="2"/>
    <n v="500"/>
    <n v="1000"/>
    <n v="15"/>
    <n v="20"/>
  </r>
  <r>
    <n v="647"/>
    <x v="105"/>
    <x v="122"/>
    <x v="0"/>
    <n v="59"/>
    <x v="0"/>
    <n v="3"/>
    <n v="500"/>
    <n v="1500"/>
    <n v="22.5"/>
    <n v="30"/>
  </r>
  <r>
    <n v="658"/>
    <x v="106"/>
    <x v="123"/>
    <x v="0"/>
    <n v="59"/>
    <x v="0"/>
    <n v="1"/>
    <n v="25"/>
    <n v="25"/>
    <n v="0.375"/>
    <n v="0.5"/>
  </r>
  <r>
    <n v="718"/>
    <x v="12"/>
    <x v="124"/>
    <x v="1"/>
    <n v="59"/>
    <x v="1"/>
    <n v="3"/>
    <n v="25"/>
    <n v="75"/>
    <n v="1.125"/>
    <n v="1.5"/>
  </r>
  <r>
    <n v="782"/>
    <x v="107"/>
    <x v="125"/>
    <x v="0"/>
    <n v="59"/>
    <x v="0"/>
    <n v="3"/>
    <n v="300"/>
    <n v="900"/>
    <n v="13.5"/>
    <n v="18"/>
  </r>
  <r>
    <n v="810"/>
    <x v="108"/>
    <x v="126"/>
    <x v="0"/>
    <n v="59"/>
    <x v="2"/>
    <n v="4"/>
    <n v="25"/>
    <n v="100"/>
    <n v="1.5"/>
    <n v="2"/>
  </r>
  <r>
    <n v="814"/>
    <x v="109"/>
    <x v="127"/>
    <x v="1"/>
    <n v="59"/>
    <x v="0"/>
    <n v="1"/>
    <n v="500"/>
    <n v="500"/>
    <n v="7.5"/>
    <n v="10"/>
  </r>
  <r>
    <n v="887"/>
    <x v="110"/>
    <x v="128"/>
    <x v="0"/>
    <n v="59"/>
    <x v="0"/>
    <n v="4"/>
    <n v="25"/>
    <n v="100"/>
    <n v="1.5"/>
    <n v="2"/>
  </r>
  <r>
    <n v="914"/>
    <x v="45"/>
    <x v="129"/>
    <x v="1"/>
    <n v="59"/>
    <x v="2"/>
    <n v="1"/>
    <n v="500"/>
    <n v="500"/>
    <n v="7.5"/>
    <n v="10"/>
  </r>
  <r>
    <n v="960"/>
    <x v="62"/>
    <x v="130"/>
    <x v="0"/>
    <n v="59"/>
    <x v="0"/>
    <n v="2"/>
    <n v="30"/>
    <n v="60"/>
    <n v="0.89999999999999991"/>
    <n v="1.2"/>
  </r>
  <r>
    <n v="970"/>
    <x v="14"/>
    <x v="131"/>
    <x v="0"/>
    <n v="59"/>
    <x v="2"/>
    <n v="4"/>
    <n v="500"/>
    <n v="2000"/>
    <n v="30"/>
    <n v="40"/>
  </r>
  <r>
    <n v="35"/>
    <x v="69"/>
    <x v="132"/>
    <x v="1"/>
    <n v="58"/>
    <x v="1"/>
    <n v="3"/>
    <n v="300"/>
    <n v="900"/>
    <n v="13.5"/>
    <n v="18"/>
  </r>
  <r>
    <n v="150"/>
    <x v="111"/>
    <x v="133"/>
    <x v="1"/>
    <n v="58"/>
    <x v="2"/>
    <n v="4"/>
    <n v="30"/>
    <n v="120"/>
    <n v="1.7999999999999998"/>
    <n v="2.4"/>
  </r>
  <r>
    <n v="215"/>
    <x v="112"/>
    <x v="134"/>
    <x v="0"/>
    <n v="58"/>
    <x v="0"/>
    <n v="3"/>
    <n v="500"/>
    <n v="1500"/>
    <n v="22.5"/>
    <n v="30"/>
  </r>
  <r>
    <n v="229"/>
    <x v="70"/>
    <x v="135"/>
    <x v="0"/>
    <n v="58"/>
    <x v="1"/>
    <n v="3"/>
    <n v="30"/>
    <n v="90"/>
    <n v="1.3499999999999999"/>
    <n v="1.8"/>
  </r>
  <r>
    <n v="332"/>
    <x v="113"/>
    <x v="136"/>
    <x v="0"/>
    <n v="58"/>
    <x v="2"/>
    <n v="4"/>
    <n v="300"/>
    <n v="1200"/>
    <n v="18"/>
    <n v="24"/>
  </r>
  <r>
    <n v="457"/>
    <x v="59"/>
    <x v="137"/>
    <x v="1"/>
    <n v="58"/>
    <x v="1"/>
    <n v="3"/>
    <n v="300"/>
    <n v="900"/>
    <n v="13.5"/>
    <n v="18"/>
  </r>
  <r>
    <n v="478"/>
    <x v="114"/>
    <x v="138"/>
    <x v="1"/>
    <n v="58"/>
    <x v="0"/>
    <n v="2"/>
    <n v="30"/>
    <n v="60"/>
    <n v="0.89999999999999991"/>
    <n v="1.2"/>
  </r>
  <r>
    <n v="508"/>
    <x v="115"/>
    <x v="139"/>
    <x v="0"/>
    <n v="58"/>
    <x v="1"/>
    <n v="2"/>
    <n v="300"/>
    <n v="600"/>
    <n v="9"/>
    <n v="12"/>
  </r>
  <r>
    <n v="649"/>
    <x v="116"/>
    <x v="140"/>
    <x v="1"/>
    <n v="58"/>
    <x v="0"/>
    <n v="2"/>
    <n v="300"/>
    <n v="600"/>
    <n v="9"/>
    <n v="12"/>
  </r>
  <r>
    <n v="755"/>
    <x v="117"/>
    <x v="141"/>
    <x v="1"/>
    <n v="58"/>
    <x v="0"/>
    <n v="3"/>
    <n v="25"/>
    <n v="75"/>
    <n v="1.125"/>
    <n v="1.5"/>
  </r>
  <r>
    <n v="877"/>
    <x v="20"/>
    <x v="142"/>
    <x v="1"/>
    <n v="58"/>
    <x v="0"/>
    <n v="1"/>
    <n v="25"/>
    <n v="25"/>
    <n v="0.375"/>
    <n v="0.5"/>
  </r>
  <r>
    <n v="905"/>
    <x v="118"/>
    <x v="143"/>
    <x v="0"/>
    <n v="58"/>
    <x v="1"/>
    <n v="1"/>
    <n v="300"/>
    <n v="300"/>
    <n v="4.5"/>
    <n v="6"/>
  </r>
  <r>
    <n v="955"/>
    <x v="83"/>
    <x v="144"/>
    <x v="0"/>
    <n v="58"/>
    <x v="0"/>
    <n v="1"/>
    <n v="25"/>
    <n v="25"/>
    <n v="0.375"/>
    <n v="0.5"/>
  </r>
  <r>
    <n v="990"/>
    <x v="119"/>
    <x v="145"/>
    <x v="1"/>
    <n v="58"/>
    <x v="1"/>
    <n v="2"/>
    <n v="500"/>
    <n v="1000"/>
    <n v="15"/>
    <n v="20"/>
  </r>
  <r>
    <n v="63"/>
    <x v="120"/>
    <x v="146"/>
    <x v="0"/>
    <n v="57"/>
    <x v="2"/>
    <n v="2"/>
    <n v="25"/>
    <n v="50"/>
    <n v="0.75"/>
    <n v="1"/>
  </r>
  <r>
    <n v="130"/>
    <x v="106"/>
    <x v="147"/>
    <x v="1"/>
    <n v="57"/>
    <x v="0"/>
    <n v="1"/>
    <n v="500"/>
    <n v="500"/>
    <n v="7.5"/>
    <n v="10"/>
  </r>
  <r>
    <n v="225"/>
    <x v="121"/>
    <x v="148"/>
    <x v="1"/>
    <n v="57"/>
    <x v="1"/>
    <n v="4"/>
    <n v="25"/>
    <n v="100"/>
    <n v="1.5"/>
    <n v="2"/>
  </r>
  <r>
    <n v="251"/>
    <x v="39"/>
    <x v="149"/>
    <x v="1"/>
    <n v="57"/>
    <x v="1"/>
    <n v="4"/>
    <n v="50"/>
    <n v="200"/>
    <n v="3"/>
    <n v="4"/>
  </r>
  <r>
    <n v="302"/>
    <x v="83"/>
    <x v="150"/>
    <x v="0"/>
    <n v="57"/>
    <x v="1"/>
    <n v="2"/>
    <n v="300"/>
    <n v="600"/>
    <n v="9"/>
    <n v="12"/>
  </r>
  <r>
    <n v="327"/>
    <x v="122"/>
    <x v="151"/>
    <x v="0"/>
    <n v="57"/>
    <x v="2"/>
    <n v="3"/>
    <n v="50"/>
    <n v="150"/>
    <n v="2.25"/>
    <n v="3"/>
  </r>
  <r>
    <n v="349"/>
    <x v="18"/>
    <x v="152"/>
    <x v="1"/>
    <n v="57"/>
    <x v="1"/>
    <n v="1"/>
    <n v="50"/>
    <n v="50"/>
    <n v="0.75"/>
    <n v="1"/>
  </r>
  <r>
    <n v="352"/>
    <x v="110"/>
    <x v="153"/>
    <x v="0"/>
    <n v="57"/>
    <x v="2"/>
    <n v="2"/>
    <n v="500"/>
    <n v="1000"/>
    <n v="15"/>
    <n v="20"/>
  </r>
  <r>
    <n v="366"/>
    <x v="23"/>
    <x v="154"/>
    <x v="0"/>
    <n v="57"/>
    <x v="0"/>
    <n v="2"/>
    <n v="50"/>
    <n v="100"/>
    <n v="1.5"/>
    <n v="2"/>
  </r>
  <r>
    <n v="367"/>
    <x v="89"/>
    <x v="155"/>
    <x v="1"/>
    <n v="57"/>
    <x v="2"/>
    <n v="1"/>
    <n v="50"/>
    <n v="50"/>
    <n v="0.75"/>
    <n v="1"/>
  </r>
  <r>
    <n v="424"/>
    <x v="123"/>
    <x v="156"/>
    <x v="0"/>
    <n v="57"/>
    <x v="1"/>
    <n v="4"/>
    <n v="300"/>
    <n v="1200"/>
    <n v="18"/>
    <n v="24"/>
  </r>
  <r>
    <n v="436"/>
    <x v="124"/>
    <x v="157"/>
    <x v="1"/>
    <n v="57"/>
    <x v="0"/>
    <n v="4"/>
    <n v="30"/>
    <n v="120"/>
    <n v="1.7999999999999998"/>
    <n v="2.4"/>
  </r>
  <r>
    <n v="441"/>
    <x v="125"/>
    <x v="158"/>
    <x v="0"/>
    <n v="57"/>
    <x v="1"/>
    <n v="4"/>
    <n v="300"/>
    <n v="1200"/>
    <n v="18"/>
    <n v="24"/>
  </r>
  <r>
    <n v="456"/>
    <x v="126"/>
    <x v="159"/>
    <x v="0"/>
    <n v="57"/>
    <x v="2"/>
    <n v="2"/>
    <n v="30"/>
    <n v="60"/>
    <n v="0.89999999999999991"/>
    <n v="1.2"/>
  </r>
  <r>
    <n v="470"/>
    <x v="127"/>
    <x v="160"/>
    <x v="1"/>
    <n v="57"/>
    <x v="0"/>
    <n v="2"/>
    <n v="500"/>
    <n v="1000"/>
    <n v="15"/>
    <n v="20"/>
  </r>
  <r>
    <n v="512"/>
    <x v="128"/>
    <x v="161"/>
    <x v="1"/>
    <n v="57"/>
    <x v="1"/>
    <n v="1"/>
    <n v="25"/>
    <n v="25"/>
    <n v="0.375"/>
    <n v="0.5"/>
  </r>
  <r>
    <n v="527"/>
    <x v="129"/>
    <x v="162"/>
    <x v="0"/>
    <n v="57"/>
    <x v="0"/>
    <n v="2"/>
    <n v="25"/>
    <n v="50"/>
    <n v="0.75"/>
    <n v="1"/>
  </r>
  <r>
    <n v="627"/>
    <x v="126"/>
    <x v="163"/>
    <x v="0"/>
    <n v="57"/>
    <x v="0"/>
    <n v="1"/>
    <n v="50"/>
    <n v="50"/>
    <n v="0.75"/>
    <n v="1"/>
  </r>
  <r>
    <n v="665"/>
    <x v="102"/>
    <x v="164"/>
    <x v="0"/>
    <n v="57"/>
    <x v="0"/>
    <n v="1"/>
    <n v="50"/>
    <n v="50"/>
    <n v="0.75"/>
    <n v="1"/>
  </r>
  <r>
    <n v="685"/>
    <x v="66"/>
    <x v="165"/>
    <x v="0"/>
    <n v="57"/>
    <x v="2"/>
    <n v="2"/>
    <n v="25"/>
    <n v="50"/>
    <n v="0.75"/>
    <n v="1"/>
  </r>
  <r>
    <n v="689"/>
    <x v="130"/>
    <x v="166"/>
    <x v="0"/>
    <n v="57"/>
    <x v="2"/>
    <n v="2"/>
    <n v="50"/>
    <n v="100"/>
    <n v="1.5"/>
    <n v="2"/>
  </r>
  <r>
    <n v="712"/>
    <x v="131"/>
    <x v="167"/>
    <x v="1"/>
    <n v="57"/>
    <x v="1"/>
    <n v="2"/>
    <n v="25"/>
    <n v="50"/>
    <n v="0.75"/>
    <n v="1"/>
  </r>
  <r>
    <n v="717"/>
    <x v="132"/>
    <x v="168"/>
    <x v="0"/>
    <n v="57"/>
    <x v="0"/>
    <n v="1"/>
    <n v="500"/>
    <n v="500"/>
    <n v="7.5"/>
    <n v="10"/>
  </r>
  <r>
    <n v="795"/>
    <x v="133"/>
    <x v="169"/>
    <x v="0"/>
    <n v="57"/>
    <x v="2"/>
    <n v="1"/>
    <n v="300"/>
    <n v="300"/>
    <n v="4.5"/>
    <n v="6"/>
  </r>
  <r>
    <n v="917"/>
    <x v="134"/>
    <x v="170"/>
    <x v="1"/>
    <n v="57"/>
    <x v="2"/>
    <n v="4"/>
    <n v="50"/>
    <n v="200"/>
    <n v="3"/>
    <n v="4"/>
  </r>
  <r>
    <n v="936"/>
    <x v="23"/>
    <x v="171"/>
    <x v="0"/>
    <n v="57"/>
    <x v="1"/>
    <n v="4"/>
    <n v="50"/>
    <n v="200"/>
    <n v="3"/>
    <n v="4"/>
  </r>
  <r>
    <n v="941"/>
    <x v="135"/>
    <x v="172"/>
    <x v="1"/>
    <n v="57"/>
    <x v="0"/>
    <n v="2"/>
    <n v="25"/>
    <n v="50"/>
    <n v="0.75"/>
    <n v="1"/>
  </r>
  <r>
    <n v="943"/>
    <x v="136"/>
    <x v="173"/>
    <x v="1"/>
    <n v="57"/>
    <x v="0"/>
    <n v="4"/>
    <n v="300"/>
    <n v="1200"/>
    <n v="18"/>
    <n v="24"/>
  </r>
  <r>
    <n v="952"/>
    <x v="137"/>
    <x v="174"/>
    <x v="1"/>
    <n v="57"/>
    <x v="0"/>
    <n v="1"/>
    <n v="25"/>
    <n v="25"/>
    <n v="0.375"/>
    <n v="0.5"/>
  </r>
  <r>
    <n v="992"/>
    <x v="77"/>
    <x v="175"/>
    <x v="1"/>
    <n v="57"/>
    <x v="2"/>
    <n v="2"/>
    <n v="30"/>
    <n v="60"/>
    <n v="0.89999999999999991"/>
    <n v="1.2"/>
  </r>
  <r>
    <n v="69"/>
    <x v="138"/>
    <x v="176"/>
    <x v="1"/>
    <n v="56"/>
    <x v="1"/>
    <n v="3"/>
    <n v="25"/>
    <n v="75"/>
    <n v="1.125"/>
    <n v="1.5"/>
  </r>
  <r>
    <n v="88"/>
    <x v="139"/>
    <x v="177"/>
    <x v="0"/>
    <n v="56"/>
    <x v="0"/>
    <n v="1"/>
    <n v="500"/>
    <n v="500"/>
    <n v="7.5"/>
    <n v="10"/>
  </r>
  <r>
    <n v="201"/>
    <x v="140"/>
    <x v="178"/>
    <x v="0"/>
    <n v="56"/>
    <x v="2"/>
    <n v="1"/>
    <n v="25"/>
    <n v="25"/>
    <n v="0.375"/>
    <n v="0.5"/>
  </r>
  <r>
    <n v="203"/>
    <x v="14"/>
    <x v="179"/>
    <x v="0"/>
    <n v="56"/>
    <x v="0"/>
    <n v="2"/>
    <n v="500"/>
    <n v="1000"/>
    <n v="15"/>
    <n v="20"/>
  </r>
  <r>
    <n v="351"/>
    <x v="63"/>
    <x v="180"/>
    <x v="1"/>
    <n v="56"/>
    <x v="0"/>
    <n v="3"/>
    <n v="30"/>
    <n v="90"/>
    <n v="1.3499999999999999"/>
    <n v="1.8"/>
  </r>
  <r>
    <n v="368"/>
    <x v="141"/>
    <x v="181"/>
    <x v="1"/>
    <n v="56"/>
    <x v="0"/>
    <n v="4"/>
    <n v="300"/>
    <n v="1200"/>
    <n v="18"/>
    <n v="24"/>
  </r>
  <r>
    <n v="380"/>
    <x v="142"/>
    <x v="182"/>
    <x v="0"/>
    <n v="56"/>
    <x v="2"/>
    <n v="2"/>
    <n v="300"/>
    <n v="600"/>
    <n v="9"/>
    <n v="12"/>
  </r>
  <r>
    <n v="541"/>
    <x v="143"/>
    <x v="183"/>
    <x v="0"/>
    <n v="56"/>
    <x v="1"/>
    <n v="1"/>
    <n v="500"/>
    <n v="500"/>
    <n v="7.5"/>
    <n v="10"/>
  </r>
  <r>
    <n v="631"/>
    <x v="144"/>
    <x v="184"/>
    <x v="0"/>
    <n v="56"/>
    <x v="2"/>
    <n v="3"/>
    <n v="30"/>
    <n v="90"/>
    <n v="1.3499999999999999"/>
    <n v="1.8"/>
  </r>
  <r>
    <n v="688"/>
    <x v="3"/>
    <x v="185"/>
    <x v="0"/>
    <n v="56"/>
    <x v="0"/>
    <n v="4"/>
    <n v="25"/>
    <n v="100"/>
    <n v="1.5"/>
    <n v="2"/>
  </r>
  <r>
    <n v="720"/>
    <x v="145"/>
    <x v="186"/>
    <x v="1"/>
    <n v="56"/>
    <x v="1"/>
    <n v="3"/>
    <n v="500"/>
    <n v="1500"/>
    <n v="22.5"/>
    <n v="30"/>
  </r>
  <r>
    <n v="779"/>
    <x v="42"/>
    <x v="187"/>
    <x v="1"/>
    <n v="56"/>
    <x v="2"/>
    <n v="2"/>
    <n v="500"/>
    <n v="1000"/>
    <n v="15"/>
    <n v="20"/>
  </r>
  <r>
    <n v="783"/>
    <x v="146"/>
    <x v="188"/>
    <x v="1"/>
    <n v="56"/>
    <x v="0"/>
    <n v="1"/>
    <n v="300"/>
    <n v="300"/>
    <n v="4.5"/>
    <n v="6"/>
  </r>
  <r>
    <n v="799"/>
    <x v="147"/>
    <x v="189"/>
    <x v="0"/>
    <n v="56"/>
    <x v="2"/>
    <n v="2"/>
    <n v="50"/>
    <n v="100"/>
    <n v="1.5"/>
    <n v="2"/>
  </r>
  <r>
    <n v="823"/>
    <x v="148"/>
    <x v="190"/>
    <x v="1"/>
    <n v="56"/>
    <x v="2"/>
    <n v="2"/>
    <n v="50"/>
    <n v="100"/>
    <n v="1.5"/>
    <n v="2"/>
  </r>
  <r>
    <n v="834"/>
    <x v="149"/>
    <x v="191"/>
    <x v="1"/>
    <n v="56"/>
    <x v="1"/>
    <n v="2"/>
    <n v="30"/>
    <n v="60"/>
    <n v="0.89999999999999991"/>
    <n v="1.2"/>
  </r>
  <r>
    <n v="859"/>
    <x v="150"/>
    <x v="192"/>
    <x v="1"/>
    <n v="56"/>
    <x v="2"/>
    <n v="3"/>
    <n v="500"/>
    <n v="1500"/>
    <n v="22.5"/>
    <n v="30"/>
  </r>
  <r>
    <n v="975"/>
    <x v="151"/>
    <x v="193"/>
    <x v="1"/>
    <n v="56"/>
    <x v="0"/>
    <n v="4"/>
    <n v="50"/>
    <n v="200"/>
    <n v="3"/>
    <n v="4"/>
  </r>
  <r>
    <n v="984"/>
    <x v="152"/>
    <x v="194"/>
    <x v="0"/>
    <n v="56"/>
    <x v="0"/>
    <n v="1"/>
    <n v="500"/>
    <n v="500"/>
    <n v="7.5"/>
    <n v="10"/>
  </r>
  <r>
    <n v="45"/>
    <x v="153"/>
    <x v="195"/>
    <x v="1"/>
    <n v="55"/>
    <x v="2"/>
    <n v="1"/>
    <n v="30"/>
    <n v="30"/>
    <n v="0.44999999999999996"/>
    <n v="0.6"/>
  </r>
  <r>
    <n v="89"/>
    <x v="154"/>
    <x v="196"/>
    <x v="1"/>
    <n v="55"/>
    <x v="2"/>
    <n v="4"/>
    <n v="500"/>
    <n v="2000"/>
    <n v="30"/>
    <n v="40"/>
  </r>
  <r>
    <n v="91"/>
    <x v="155"/>
    <x v="197"/>
    <x v="1"/>
    <n v="55"/>
    <x v="2"/>
    <n v="1"/>
    <n v="500"/>
    <n v="500"/>
    <n v="7.5"/>
    <n v="10"/>
  </r>
  <r>
    <n v="98"/>
    <x v="156"/>
    <x v="198"/>
    <x v="1"/>
    <n v="55"/>
    <x v="1"/>
    <n v="2"/>
    <n v="50"/>
    <n v="100"/>
    <n v="1.5"/>
    <n v="2"/>
  </r>
  <r>
    <n v="194"/>
    <x v="157"/>
    <x v="199"/>
    <x v="0"/>
    <n v="55"/>
    <x v="0"/>
    <n v="4"/>
    <n v="50"/>
    <n v="200"/>
    <n v="3"/>
    <n v="4"/>
  </r>
  <r>
    <n v="265"/>
    <x v="158"/>
    <x v="200"/>
    <x v="0"/>
    <n v="55"/>
    <x v="0"/>
    <n v="3"/>
    <n v="300"/>
    <n v="900"/>
    <n v="13.5"/>
    <n v="18"/>
  </r>
  <r>
    <n v="286"/>
    <x v="140"/>
    <x v="201"/>
    <x v="0"/>
    <n v="55"/>
    <x v="2"/>
    <n v="2"/>
    <n v="25"/>
    <n v="50"/>
    <n v="0.75"/>
    <n v="1"/>
  </r>
  <r>
    <n v="313"/>
    <x v="159"/>
    <x v="202"/>
    <x v="1"/>
    <n v="55"/>
    <x v="1"/>
    <n v="3"/>
    <n v="500"/>
    <n v="1500"/>
    <n v="22.5"/>
    <n v="30"/>
  </r>
  <r>
    <n v="355"/>
    <x v="160"/>
    <x v="203"/>
    <x v="1"/>
    <n v="55"/>
    <x v="2"/>
    <n v="1"/>
    <n v="500"/>
    <n v="500"/>
    <n v="7.5"/>
    <n v="10"/>
  </r>
  <r>
    <n v="384"/>
    <x v="161"/>
    <x v="204"/>
    <x v="0"/>
    <n v="55"/>
    <x v="0"/>
    <n v="1"/>
    <n v="500"/>
    <n v="500"/>
    <n v="7.5"/>
    <n v="10"/>
  </r>
  <r>
    <n v="396"/>
    <x v="162"/>
    <x v="205"/>
    <x v="1"/>
    <n v="55"/>
    <x v="1"/>
    <n v="1"/>
    <n v="30"/>
    <n v="30"/>
    <n v="0.44999999999999996"/>
    <n v="0.6"/>
  </r>
  <r>
    <n v="425"/>
    <x v="163"/>
    <x v="206"/>
    <x v="1"/>
    <n v="55"/>
    <x v="2"/>
    <n v="4"/>
    <n v="30"/>
    <n v="120"/>
    <n v="1.7999999999999998"/>
    <n v="2.4"/>
  </r>
  <r>
    <n v="483"/>
    <x v="164"/>
    <x v="207"/>
    <x v="0"/>
    <n v="55"/>
    <x v="0"/>
    <n v="1"/>
    <n v="30"/>
    <n v="30"/>
    <n v="0.44999999999999996"/>
    <n v="0.6"/>
  </r>
  <r>
    <n v="536"/>
    <x v="165"/>
    <x v="208"/>
    <x v="1"/>
    <n v="55"/>
    <x v="1"/>
    <n v="4"/>
    <n v="30"/>
    <n v="120"/>
    <n v="1.7999999999999998"/>
    <n v="2.4"/>
  </r>
  <r>
    <n v="608"/>
    <x v="22"/>
    <x v="209"/>
    <x v="1"/>
    <n v="55"/>
    <x v="2"/>
    <n v="3"/>
    <n v="500"/>
    <n v="1500"/>
    <n v="22.5"/>
    <n v="30"/>
  </r>
  <r>
    <n v="650"/>
    <x v="166"/>
    <x v="210"/>
    <x v="0"/>
    <n v="55"/>
    <x v="2"/>
    <n v="1"/>
    <n v="30"/>
    <n v="30"/>
    <n v="0.44999999999999996"/>
    <n v="0.6"/>
  </r>
  <r>
    <n v="655"/>
    <x v="167"/>
    <x v="211"/>
    <x v="1"/>
    <n v="55"/>
    <x v="0"/>
    <n v="1"/>
    <n v="500"/>
    <n v="500"/>
    <n v="7.5"/>
    <n v="10"/>
  </r>
  <r>
    <n v="727"/>
    <x v="28"/>
    <x v="212"/>
    <x v="0"/>
    <n v="55"/>
    <x v="1"/>
    <n v="3"/>
    <n v="300"/>
    <n v="900"/>
    <n v="13.5"/>
    <n v="18"/>
  </r>
  <r>
    <n v="895"/>
    <x v="168"/>
    <x v="213"/>
    <x v="1"/>
    <n v="55"/>
    <x v="0"/>
    <n v="4"/>
    <n v="30"/>
    <n v="120"/>
    <n v="1.7999999999999998"/>
    <n v="2.4"/>
  </r>
  <r>
    <n v="924"/>
    <x v="152"/>
    <x v="214"/>
    <x v="0"/>
    <n v="55"/>
    <x v="1"/>
    <n v="2"/>
    <n v="50"/>
    <n v="100"/>
    <n v="1.5"/>
    <n v="2"/>
  </r>
  <r>
    <n v="963"/>
    <x v="55"/>
    <x v="215"/>
    <x v="1"/>
    <n v="55"/>
    <x v="1"/>
    <n v="1"/>
    <n v="50"/>
    <n v="50"/>
    <n v="0.75"/>
    <n v="1"/>
  </r>
  <r>
    <n v="48"/>
    <x v="14"/>
    <x v="216"/>
    <x v="0"/>
    <n v="54"/>
    <x v="2"/>
    <n v="3"/>
    <n v="300"/>
    <n v="900"/>
    <n v="13.5"/>
    <n v="18"/>
  </r>
  <r>
    <n v="49"/>
    <x v="169"/>
    <x v="217"/>
    <x v="1"/>
    <n v="54"/>
    <x v="2"/>
    <n v="2"/>
    <n v="500"/>
    <n v="1000"/>
    <n v="15"/>
    <n v="20"/>
  </r>
  <r>
    <n v="83"/>
    <x v="33"/>
    <x v="218"/>
    <x v="0"/>
    <n v="54"/>
    <x v="2"/>
    <n v="2"/>
    <n v="50"/>
    <n v="100"/>
    <n v="1.5"/>
    <n v="2"/>
  </r>
  <r>
    <n v="198"/>
    <x v="38"/>
    <x v="219"/>
    <x v="1"/>
    <n v="54"/>
    <x v="1"/>
    <n v="3"/>
    <n v="300"/>
    <n v="900"/>
    <n v="13.5"/>
    <n v="18"/>
  </r>
  <r>
    <n v="230"/>
    <x v="156"/>
    <x v="220"/>
    <x v="0"/>
    <n v="54"/>
    <x v="1"/>
    <n v="1"/>
    <n v="25"/>
    <n v="25"/>
    <n v="0.375"/>
    <n v="0.5"/>
  </r>
  <r>
    <n v="236"/>
    <x v="101"/>
    <x v="221"/>
    <x v="1"/>
    <n v="54"/>
    <x v="0"/>
    <n v="1"/>
    <n v="25"/>
    <n v="25"/>
    <n v="0.375"/>
    <n v="0.5"/>
  </r>
  <r>
    <n v="252"/>
    <x v="42"/>
    <x v="222"/>
    <x v="0"/>
    <n v="54"/>
    <x v="2"/>
    <n v="1"/>
    <n v="300"/>
    <n v="300"/>
    <n v="4.5"/>
    <n v="6"/>
  </r>
  <r>
    <n v="287"/>
    <x v="99"/>
    <x v="223"/>
    <x v="0"/>
    <n v="54"/>
    <x v="0"/>
    <n v="4"/>
    <n v="25"/>
    <n v="100"/>
    <n v="1.5"/>
    <n v="2"/>
  </r>
  <r>
    <n v="306"/>
    <x v="77"/>
    <x v="224"/>
    <x v="0"/>
    <n v="54"/>
    <x v="2"/>
    <n v="1"/>
    <n v="50"/>
    <n v="50"/>
    <n v="0.75"/>
    <n v="1"/>
  </r>
  <r>
    <n v="333"/>
    <x v="120"/>
    <x v="225"/>
    <x v="1"/>
    <n v="54"/>
    <x v="2"/>
    <n v="4"/>
    <n v="300"/>
    <n v="1200"/>
    <n v="18"/>
    <n v="24"/>
  </r>
  <r>
    <n v="338"/>
    <x v="170"/>
    <x v="226"/>
    <x v="0"/>
    <n v="54"/>
    <x v="1"/>
    <n v="2"/>
    <n v="50"/>
    <n v="100"/>
    <n v="1.5"/>
    <n v="2"/>
  </r>
  <r>
    <n v="386"/>
    <x v="171"/>
    <x v="227"/>
    <x v="1"/>
    <n v="54"/>
    <x v="2"/>
    <n v="2"/>
    <n v="300"/>
    <n v="600"/>
    <n v="9"/>
    <n v="12"/>
  </r>
  <r>
    <n v="448"/>
    <x v="172"/>
    <x v="228"/>
    <x v="1"/>
    <n v="54"/>
    <x v="1"/>
    <n v="2"/>
    <n v="30"/>
    <n v="60"/>
    <n v="0.89999999999999991"/>
    <n v="1.2"/>
  </r>
  <r>
    <n v="463"/>
    <x v="173"/>
    <x v="229"/>
    <x v="1"/>
    <n v="54"/>
    <x v="1"/>
    <n v="3"/>
    <n v="500"/>
    <n v="1500"/>
    <n v="22.5"/>
    <n v="30"/>
  </r>
  <r>
    <n v="562"/>
    <x v="103"/>
    <x v="230"/>
    <x v="0"/>
    <n v="54"/>
    <x v="2"/>
    <n v="2"/>
    <n v="25"/>
    <n v="50"/>
    <n v="0.75"/>
    <n v="1"/>
  </r>
  <r>
    <n v="578"/>
    <x v="174"/>
    <x v="231"/>
    <x v="1"/>
    <n v="54"/>
    <x v="0"/>
    <n v="4"/>
    <n v="30"/>
    <n v="120"/>
    <n v="1.7999999999999998"/>
    <n v="2.4"/>
  </r>
  <r>
    <n v="607"/>
    <x v="90"/>
    <x v="232"/>
    <x v="0"/>
    <n v="54"/>
    <x v="0"/>
    <n v="3"/>
    <n v="25"/>
    <n v="75"/>
    <n v="1.125"/>
    <n v="1.5"/>
  </r>
  <r>
    <n v="642"/>
    <x v="168"/>
    <x v="233"/>
    <x v="1"/>
    <n v="54"/>
    <x v="0"/>
    <n v="4"/>
    <n v="25"/>
    <n v="100"/>
    <n v="1.5"/>
    <n v="2"/>
  </r>
  <r>
    <n v="653"/>
    <x v="175"/>
    <x v="234"/>
    <x v="0"/>
    <n v="54"/>
    <x v="0"/>
    <n v="3"/>
    <n v="25"/>
    <n v="75"/>
    <n v="1.125"/>
    <n v="1.5"/>
  </r>
  <r>
    <n v="723"/>
    <x v="176"/>
    <x v="235"/>
    <x v="1"/>
    <n v="54"/>
    <x v="1"/>
    <n v="4"/>
    <n v="50"/>
    <n v="200"/>
    <n v="3"/>
    <n v="4"/>
  </r>
  <r>
    <n v="731"/>
    <x v="177"/>
    <x v="236"/>
    <x v="0"/>
    <n v="54"/>
    <x v="0"/>
    <n v="4"/>
    <n v="500"/>
    <n v="2000"/>
    <n v="30"/>
    <n v="40"/>
  </r>
  <r>
    <n v="745"/>
    <x v="114"/>
    <x v="237"/>
    <x v="0"/>
    <n v="54"/>
    <x v="1"/>
    <n v="2"/>
    <n v="50"/>
    <n v="100"/>
    <n v="1.5"/>
    <n v="2"/>
  </r>
  <r>
    <n v="793"/>
    <x v="120"/>
    <x v="238"/>
    <x v="0"/>
    <n v="54"/>
    <x v="1"/>
    <n v="1"/>
    <n v="30"/>
    <n v="30"/>
    <n v="0.44999999999999996"/>
    <n v="0.6"/>
  </r>
  <r>
    <n v="845"/>
    <x v="111"/>
    <x v="239"/>
    <x v="0"/>
    <n v="54"/>
    <x v="0"/>
    <n v="1"/>
    <n v="500"/>
    <n v="500"/>
    <n v="7.5"/>
    <n v="10"/>
  </r>
  <r>
    <n v="855"/>
    <x v="178"/>
    <x v="240"/>
    <x v="0"/>
    <n v="54"/>
    <x v="1"/>
    <n v="1"/>
    <n v="25"/>
    <n v="25"/>
    <n v="0.375"/>
    <n v="0.5"/>
  </r>
  <r>
    <n v="856"/>
    <x v="179"/>
    <x v="241"/>
    <x v="0"/>
    <n v="54"/>
    <x v="2"/>
    <n v="4"/>
    <n v="30"/>
    <n v="120"/>
    <n v="1.7999999999999998"/>
    <n v="2.4"/>
  </r>
  <r>
    <n v="902"/>
    <x v="180"/>
    <x v="242"/>
    <x v="1"/>
    <n v="54"/>
    <x v="1"/>
    <n v="1"/>
    <n v="50"/>
    <n v="50"/>
    <n v="0.75"/>
    <n v="1"/>
  </r>
  <r>
    <n v="930"/>
    <x v="177"/>
    <x v="243"/>
    <x v="0"/>
    <n v="54"/>
    <x v="0"/>
    <n v="4"/>
    <n v="50"/>
    <n v="200"/>
    <n v="3"/>
    <n v="4"/>
  </r>
  <r>
    <n v="168"/>
    <x v="181"/>
    <x v="244"/>
    <x v="0"/>
    <n v="53"/>
    <x v="0"/>
    <n v="1"/>
    <n v="300"/>
    <n v="300"/>
    <n v="4.5"/>
    <n v="6"/>
  </r>
  <r>
    <n v="219"/>
    <x v="182"/>
    <x v="245"/>
    <x v="1"/>
    <n v="53"/>
    <x v="2"/>
    <n v="3"/>
    <n v="30"/>
    <n v="90"/>
    <n v="1.3499999999999999"/>
    <n v="1.8"/>
  </r>
  <r>
    <n v="253"/>
    <x v="39"/>
    <x v="246"/>
    <x v="1"/>
    <n v="53"/>
    <x v="0"/>
    <n v="4"/>
    <n v="500"/>
    <n v="2000"/>
    <n v="30"/>
    <n v="40"/>
  </r>
  <r>
    <n v="289"/>
    <x v="108"/>
    <x v="247"/>
    <x v="0"/>
    <n v="53"/>
    <x v="2"/>
    <n v="2"/>
    <n v="30"/>
    <n v="60"/>
    <n v="0.89999999999999991"/>
    <n v="1.2"/>
  </r>
  <r>
    <n v="382"/>
    <x v="174"/>
    <x v="248"/>
    <x v="1"/>
    <n v="53"/>
    <x v="0"/>
    <n v="2"/>
    <n v="500"/>
    <n v="1000"/>
    <n v="15"/>
    <n v="20"/>
  </r>
  <r>
    <n v="400"/>
    <x v="181"/>
    <x v="249"/>
    <x v="0"/>
    <n v="53"/>
    <x v="0"/>
    <n v="4"/>
    <n v="50"/>
    <n v="200"/>
    <n v="3"/>
    <n v="4"/>
  </r>
  <r>
    <n v="415"/>
    <x v="183"/>
    <x v="250"/>
    <x v="0"/>
    <n v="53"/>
    <x v="0"/>
    <n v="2"/>
    <n v="30"/>
    <n v="60"/>
    <n v="0.89999999999999991"/>
    <n v="1.2"/>
  </r>
  <r>
    <n v="416"/>
    <x v="184"/>
    <x v="251"/>
    <x v="0"/>
    <n v="53"/>
    <x v="2"/>
    <n v="4"/>
    <n v="500"/>
    <n v="2000"/>
    <n v="30"/>
    <n v="40"/>
  </r>
  <r>
    <n v="445"/>
    <x v="185"/>
    <x v="252"/>
    <x v="1"/>
    <n v="53"/>
    <x v="2"/>
    <n v="1"/>
    <n v="300"/>
    <n v="300"/>
    <n v="4.5"/>
    <n v="6"/>
  </r>
  <r>
    <n v="467"/>
    <x v="186"/>
    <x v="253"/>
    <x v="1"/>
    <n v="53"/>
    <x v="2"/>
    <n v="3"/>
    <n v="50"/>
    <n v="150"/>
    <n v="2.25"/>
    <n v="3"/>
  </r>
  <r>
    <n v="591"/>
    <x v="187"/>
    <x v="254"/>
    <x v="0"/>
    <n v="53"/>
    <x v="2"/>
    <n v="4"/>
    <n v="25"/>
    <n v="100"/>
    <n v="1.5"/>
    <n v="2"/>
  </r>
  <r>
    <n v="648"/>
    <x v="188"/>
    <x v="255"/>
    <x v="0"/>
    <n v="53"/>
    <x v="1"/>
    <n v="4"/>
    <n v="300"/>
    <n v="1200"/>
    <n v="18"/>
    <n v="24"/>
  </r>
  <r>
    <n v="680"/>
    <x v="104"/>
    <x v="256"/>
    <x v="1"/>
    <n v="53"/>
    <x v="0"/>
    <n v="3"/>
    <n v="300"/>
    <n v="900"/>
    <n v="13.5"/>
    <n v="18"/>
  </r>
  <r>
    <n v="687"/>
    <x v="189"/>
    <x v="257"/>
    <x v="1"/>
    <n v="53"/>
    <x v="2"/>
    <n v="1"/>
    <n v="300"/>
    <n v="300"/>
    <n v="4.5"/>
    <n v="6"/>
  </r>
  <r>
    <n v="697"/>
    <x v="190"/>
    <x v="258"/>
    <x v="0"/>
    <n v="53"/>
    <x v="0"/>
    <n v="1"/>
    <n v="500"/>
    <n v="500"/>
    <n v="7.5"/>
    <n v="10"/>
  </r>
  <r>
    <n v="961"/>
    <x v="29"/>
    <x v="259"/>
    <x v="0"/>
    <n v="53"/>
    <x v="1"/>
    <n v="4"/>
    <n v="50"/>
    <n v="200"/>
    <n v="3"/>
    <n v="4"/>
  </r>
  <r>
    <n v="978"/>
    <x v="4"/>
    <x v="260"/>
    <x v="1"/>
    <n v="53"/>
    <x v="0"/>
    <n v="3"/>
    <n v="50"/>
    <n v="150"/>
    <n v="2.25"/>
    <n v="3"/>
  </r>
  <r>
    <n v="10"/>
    <x v="130"/>
    <x v="261"/>
    <x v="1"/>
    <n v="52"/>
    <x v="0"/>
    <n v="4"/>
    <n v="50"/>
    <n v="200"/>
    <n v="3"/>
    <n v="4"/>
  </r>
  <r>
    <n v="36"/>
    <x v="49"/>
    <x v="262"/>
    <x v="0"/>
    <n v="52"/>
    <x v="1"/>
    <n v="3"/>
    <n v="300"/>
    <n v="900"/>
    <n v="13.5"/>
    <n v="18"/>
  </r>
  <r>
    <n v="171"/>
    <x v="191"/>
    <x v="263"/>
    <x v="1"/>
    <n v="52"/>
    <x v="0"/>
    <n v="3"/>
    <n v="300"/>
    <n v="900"/>
    <n v="13.5"/>
    <n v="18"/>
  </r>
  <r>
    <n v="195"/>
    <x v="120"/>
    <x v="264"/>
    <x v="0"/>
    <n v="52"/>
    <x v="0"/>
    <n v="1"/>
    <n v="30"/>
    <n v="30"/>
    <n v="0.44999999999999996"/>
    <n v="0.6"/>
  </r>
  <r>
    <n v="314"/>
    <x v="192"/>
    <x v="265"/>
    <x v="0"/>
    <n v="52"/>
    <x v="0"/>
    <n v="4"/>
    <n v="30"/>
    <n v="120"/>
    <n v="1.7999999999999998"/>
    <n v="2.4"/>
  </r>
  <r>
    <n v="324"/>
    <x v="193"/>
    <x v="266"/>
    <x v="1"/>
    <n v="52"/>
    <x v="2"/>
    <n v="3"/>
    <n v="50"/>
    <n v="150"/>
    <n v="2.25"/>
    <n v="3"/>
  </r>
  <r>
    <n v="325"/>
    <x v="194"/>
    <x v="267"/>
    <x v="1"/>
    <n v="52"/>
    <x v="2"/>
    <n v="2"/>
    <n v="25"/>
    <n v="50"/>
    <n v="0.75"/>
    <n v="1"/>
  </r>
  <r>
    <n v="336"/>
    <x v="195"/>
    <x v="268"/>
    <x v="1"/>
    <n v="52"/>
    <x v="1"/>
    <n v="3"/>
    <n v="50"/>
    <n v="150"/>
    <n v="2.25"/>
    <n v="3"/>
  </r>
  <r>
    <n v="479"/>
    <x v="196"/>
    <x v="269"/>
    <x v="0"/>
    <n v="52"/>
    <x v="2"/>
    <n v="4"/>
    <n v="300"/>
    <n v="1200"/>
    <n v="18"/>
    <n v="24"/>
  </r>
  <r>
    <n v="569"/>
    <x v="98"/>
    <x v="270"/>
    <x v="0"/>
    <n v="52"/>
    <x v="2"/>
    <n v="4"/>
    <n v="50"/>
    <n v="200"/>
    <n v="3"/>
    <n v="4"/>
  </r>
  <r>
    <n v="613"/>
    <x v="156"/>
    <x v="271"/>
    <x v="1"/>
    <n v="52"/>
    <x v="0"/>
    <n v="3"/>
    <n v="30"/>
    <n v="90"/>
    <n v="1.3499999999999999"/>
    <n v="1.8"/>
  </r>
  <r>
    <n v="690"/>
    <x v="197"/>
    <x v="272"/>
    <x v="1"/>
    <n v="52"/>
    <x v="0"/>
    <n v="3"/>
    <n v="300"/>
    <n v="900"/>
    <n v="13.5"/>
    <n v="18"/>
  </r>
  <r>
    <n v="701"/>
    <x v="198"/>
    <x v="273"/>
    <x v="1"/>
    <n v="52"/>
    <x v="1"/>
    <n v="2"/>
    <n v="30"/>
    <n v="60"/>
    <n v="0.89999999999999991"/>
    <n v="1.2"/>
  </r>
  <r>
    <n v="721"/>
    <x v="199"/>
    <x v="274"/>
    <x v="1"/>
    <n v="52"/>
    <x v="0"/>
    <n v="1"/>
    <n v="500"/>
    <n v="500"/>
    <n v="7.5"/>
    <n v="10"/>
  </r>
  <r>
    <n v="780"/>
    <x v="200"/>
    <x v="275"/>
    <x v="0"/>
    <n v="52"/>
    <x v="2"/>
    <n v="2"/>
    <n v="25"/>
    <n v="50"/>
    <n v="0.75"/>
    <n v="1"/>
  </r>
  <r>
    <n v="788"/>
    <x v="201"/>
    <x v="276"/>
    <x v="1"/>
    <n v="52"/>
    <x v="1"/>
    <n v="3"/>
    <n v="300"/>
    <n v="900"/>
    <n v="13.5"/>
    <n v="18"/>
  </r>
  <r>
    <n v="813"/>
    <x v="3"/>
    <x v="277"/>
    <x v="0"/>
    <n v="52"/>
    <x v="2"/>
    <n v="3"/>
    <n v="50"/>
    <n v="150"/>
    <n v="2.25"/>
    <n v="3"/>
  </r>
  <r>
    <n v="822"/>
    <x v="91"/>
    <x v="278"/>
    <x v="1"/>
    <n v="52"/>
    <x v="1"/>
    <n v="3"/>
    <n v="50"/>
    <n v="150"/>
    <n v="2.25"/>
    <n v="3"/>
  </r>
  <r>
    <n v="885"/>
    <x v="10"/>
    <x v="279"/>
    <x v="1"/>
    <n v="52"/>
    <x v="0"/>
    <n v="4"/>
    <n v="30"/>
    <n v="120"/>
    <n v="1.7999999999999998"/>
    <n v="2.4"/>
  </r>
  <r>
    <n v="888"/>
    <x v="10"/>
    <x v="280"/>
    <x v="1"/>
    <n v="52"/>
    <x v="2"/>
    <n v="4"/>
    <n v="25"/>
    <n v="100"/>
    <n v="1.5"/>
    <n v="2"/>
  </r>
  <r>
    <n v="894"/>
    <x v="109"/>
    <x v="281"/>
    <x v="0"/>
    <n v="52"/>
    <x v="2"/>
    <n v="1"/>
    <n v="30"/>
    <n v="30"/>
    <n v="0.44999999999999996"/>
    <n v="0.6"/>
  </r>
  <r>
    <n v="997"/>
    <x v="202"/>
    <x v="282"/>
    <x v="0"/>
    <n v="52"/>
    <x v="1"/>
    <n v="3"/>
    <n v="30"/>
    <n v="90"/>
    <n v="1.3499999999999999"/>
    <n v="1.8"/>
  </r>
  <r>
    <n v="34"/>
    <x v="203"/>
    <x v="283"/>
    <x v="1"/>
    <n v="51"/>
    <x v="0"/>
    <n v="3"/>
    <n v="50"/>
    <n v="150"/>
    <n v="2.25"/>
    <n v="3"/>
  </r>
  <r>
    <n v="65"/>
    <x v="204"/>
    <x v="284"/>
    <x v="0"/>
    <n v="51"/>
    <x v="2"/>
    <n v="4"/>
    <n v="500"/>
    <n v="2000"/>
    <n v="30"/>
    <n v="40"/>
  </r>
  <r>
    <n v="71"/>
    <x v="83"/>
    <x v="285"/>
    <x v="1"/>
    <n v="51"/>
    <x v="1"/>
    <n v="4"/>
    <n v="25"/>
    <n v="100"/>
    <n v="1.5"/>
    <n v="2"/>
  </r>
  <r>
    <n v="90"/>
    <x v="142"/>
    <x v="286"/>
    <x v="1"/>
    <n v="51"/>
    <x v="2"/>
    <n v="1"/>
    <n v="30"/>
    <n v="30"/>
    <n v="0.44999999999999996"/>
    <n v="0.6"/>
  </r>
  <r>
    <n v="92"/>
    <x v="12"/>
    <x v="287"/>
    <x v="1"/>
    <n v="51"/>
    <x v="2"/>
    <n v="4"/>
    <n v="30"/>
    <n v="120"/>
    <n v="1.7999999999999998"/>
    <n v="2.4"/>
  </r>
  <r>
    <n v="97"/>
    <x v="205"/>
    <x v="288"/>
    <x v="1"/>
    <n v="51"/>
    <x v="1"/>
    <n v="2"/>
    <n v="500"/>
    <n v="1000"/>
    <n v="15"/>
    <n v="20"/>
  </r>
  <r>
    <n v="115"/>
    <x v="206"/>
    <x v="289"/>
    <x v="0"/>
    <n v="51"/>
    <x v="0"/>
    <n v="3"/>
    <n v="500"/>
    <n v="1500"/>
    <n v="22.5"/>
    <n v="30"/>
  </r>
  <r>
    <n v="154"/>
    <x v="207"/>
    <x v="290"/>
    <x v="0"/>
    <n v="51"/>
    <x v="2"/>
    <n v="3"/>
    <n v="300"/>
    <n v="900"/>
    <n v="13.5"/>
    <n v="18"/>
  </r>
  <r>
    <n v="222"/>
    <x v="208"/>
    <x v="291"/>
    <x v="0"/>
    <n v="51"/>
    <x v="0"/>
    <n v="4"/>
    <n v="30"/>
    <n v="120"/>
    <n v="1.7999999999999998"/>
    <n v="2.4"/>
  </r>
  <r>
    <n v="233"/>
    <x v="209"/>
    <x v="292"/>
    <x v="1"/>
    <n v="51"/>
    <x v="1"/>
    <n v="2"/>
    <n v="300"/>
    <n v="600"/>
    <n v="9"/>
    <n v="12"/>
  </r>
  <r>
    <n v="322"/>
    <x v="34"/>
    <x v="293"/>
    <x v="0"/>
    <n v="51"/>
    <x v="2"/>
    <n v="1"/>
    <n v="500"/>
    <n v="500"/>
    <n v="7.5"/>
    <n v="10"/>
  </r>
  <r>
    <n v="488"/>
    <x v="210"/>
    <x v="294"/>
    <x v="1"/>
    <n v="51"/>
    <x v="2"/>
    <n v="3"/>
    <n v="300"/>
    <n v="900"/>
    <n v="13.5"/>
    <n v="18"/>
  </r>
  <r>
    <n v="548"/>
    <x v="211"/>
    <x v="295"/>
    <x v="1"/>
    <n v="51"/>
    <x v="0"/>
    <n v="2"/>
    <n v="30"/>
    <n v="60"/>
    <n v="0.89999999999999991"/>
    <n v="1.2"/>
  </r>
  <r>
    <n v="568"/>
    <x v="60"/>
    <x v="296"/>
    <x v="1"/>
    <n v="51"/>
    <x v="2"/>
    <n v="1"/>
    <n v="300"/>
    <n v="300"/>
    <n v="4.5"/>
    <n v="6"/>
  </r>
  <r>
    <n v="611"/>
    <x v="181"/>
    <x v="297"/>
    <x v="0"/>
    <n v="51"/>
    <x v="1"/>
    <n v="3"/>
    <n v="500"/>
    <n v="1500"/>
    <n v="22.5"/>
    <n v="30"/>
  </r>
  <r>
    <n v="640"/>
    <x v="85"/>
    <x v="298"/>
    <x v="1"/>
    <n v="51"/>
    <x v="2"/>
    <n v="4"/>
    <n v="30"/>
    <n v="120"/>
    <n v="1.7999999999999998"/>
    <n v="2.4"/>
  </r>
  <r>
    <n v="651"/>
    <x v="21"/>
    <x v="299"/>
    <x v="0"/>
    <n v="51"/>
    <x v="0"/>
    <n v="3"/>
    <n v="50"/>
    <n v="150"/>
    <n v="2.25"/>
    <n v="3"/>
  </r>
  <r>
    <n v="666"/>
    <x v="11"/>
    <x v="300"/>
    <x v="0"/>
    <n v="51"/>
    <x v="2"/>
    <n v="3"/>
    <n v="50"/>
    <n v="150"/>
    <n v="2.25"/>
    <n v="3"/>
  </r>
  <r>
    <n v="691"/>
    <x v="156"/>
    <x v="301"/>
    <x v="1"/>
    <n v="51"/>
    <x v="0"/>
    <n v="3"/>
    <n v="30"/>
    <n v="90"/>
    <n v="1.3499999999999999"/>
    <n v="1.8"/>
  </r>
  <r>
    <n v="706"/>
    <x v="212"/>
    <x v="302"/>
    <x v="0"/>
    <n v="51"/>
    <x v="2"/>
    <n v="4"/>
    <n v="25"/>
    <n v="100"/>
    <n v="1.5"/>
    <n v="2"/>
  </r>
  <r>
    <n v="728"/>
    <x v="83"/>
    <x v="303"/>
    <x v="0"/>
    <n v="51"/>
    <x v="2"/>
    <n v="3"/>
    <n v="50"/>
    <n v="150"/>
    <n v="2.25"/>
    <n v="3"/>
  </r>
  <r>
    <n v="791"/>
    <x v="204"/>
    <x v="304"/>
    <x v="1"/>
    <n v="51"/>
    <x v="1"/>
    <n v="1"/>
    <n v="25"/>
    <n v="25"/>
    <n v="0.375"/>
    <n v="0.5"/>
  </r>
  <r>
    <n v="815"/>
    <x v="60"/>
    <x v="305"/>
    <x v="1"/>
    <n v="51"/>
    <x v="0"/>
    <n v="3"/>
    <n v="25"/>
    <n v="75"/>
    <n v="1.125"/>
    <n v="1.5"/>
  </r>
  <r>
    <n v="864"/>
    <x v="94"/>
    <x v="306"/>
    <x v="1"/>
    <n v="51"/>
    <x v="2"/>
    <n v="1"/>
    <n v="500"/>
    <n v="500"/>
    <n v="7.5"/>
    <n v="10"/>
  </r>
  <r>
    <n v="875"/>
    <x v="74"/>
    <x v="307"/>
    <x v="1"/>
    <n v="51"/>
    <x v="2"/>
    <n v="4"/>
    <n v="500"/>
    <n v="2000"/>
    <n v="30"/>
    <n v="40"/>
  </r>
  <r>
    <n v="903"/>
    <x v="213"/>
    <x v="308"/>
    <x v="1"/>
    <n v="51"/>
    <x v="1"/>
    <n v="4"/>
    <n v="50"/>
    <n v="200"/>
    <n v="3"/>
    <n v="4"/>
  </r>
  <r>
    <n v="912"/>
    <x v="214"/>
    <x v="309"/>
    <x v="0"/>
    <n v="51"/>
    <x v="1"/>
    <n v="3"/>
    <n v="50"/>
    <n v="150"/>
    <n v="2.25"/>
    <n v="3"/>
  </r>
  <r>
    <n v="921"/>
    <x v="215"/>
    <x v="310"/>
    <x v="0"/>
    <n v="51"/>
    <x v="2"/>
    <n v="3"/>
    <n v="25"/>
    <n v="75"/>
    <n v="1.125"/>
    <n v="1.5"/>
  </r>
  <r>
    <n v="942"/>
    <x v="124"/>
    <x v="311"/>
    <x v="0"/>
    <n v="51"/>
    <x v="0"/>
    <n v="3"/>
    <n v="500"/>
    <n v="1500"/>
    <n v="22.5"/>
    <n v="30"/>
  </r>
  <r>
    <n v="994"/>
    <x v="216"/>
    <x v="312"/>
    <x v="1"/>
    <n v="51"/>
    <x v="1"/>
    <n v="2"/>
    <n v="500"/>
    <n v="1000"/>
    <n v="15"/>
    <n v="20"/>
  </r>
  <r>
    <n v="3"/>
    <x v="187"/>
    <x v="313"/>
    <x v="0"/>
    <n v="50"/>
    <x v="2"/>
    <n v="1"/>
    <n v="30"/>
    <n v="30"/>
    <n v="0.44999999999999996"/>
    <n v="0.6"/>
  </r>
  <r>
    <n v="21"/>
    <x v="217"/>
    <x v="314"/>
    <x v="1"/>
    <n v="50"/>
    <x v="1"/>
    <n v="1"/>
    <n v="500"/>
    <n v="500"/>
    <n v="7.5"/>
    <n v="10"/>
  </r>
  <r>
    <n v="33"/>
    <x v="218"/>
    <x v="315"/>
    <x v="1"/>
    <n v="50"/>
    <x v="2"/>
    <n v="2"/>
    <n v="50"/>
    <n v="100"/>
    <n v="1.5"/>
    <n v="2"/>
  </r>
  <r>
    <n v="99"/>
    <x v="146"/>
    <x v="316"/>
    <x v="1"/>
    <n v="50"/>
    <x v="2"/>
    <n v="4"/>
    <n v="300"/>
    <n v="1200"/>
    <n v="18"/>
    <n v="24"/>
  </r>
  <r>
    <n v="237"/>
    <x v="219"/>
    <x v="317"/>
    <x v="1"/>
    <n v="50"/>
    <x v="1"/>
    <n v="2"/>
    <n v="500"/>
    <n v="1000"/>
    <n v="15"/>
    <n v="20"/>
  </r>
  <r>
    <n v="279"/>
    <x v="69"/>
    <x v="318"/>
    <x v="0"/>
    <n v="50"/>
    <x v="0"/>
    <n v="1"/>
    <n v="500"/>
    <n v="500"/>
    <n v="7.5"/>
    <n v="10"/>
  </r>
  <r>
    <n v="293"/>
    <x v="220"/>
    <x v="319"/>
    <x v="0"/>
    <n v="50"/>
    <x v="2"/>
    <n v="3"/>
    <n v="30"/>
    <n v="90"/>
    <n v="1.3499999999999999"/>
    <n v="1.8"/>
  </r>
  <r>
    <n v="356"/>
    <x v="221"/>
    <x v="320"/>
    <x v="0"/>
    <n v="50"/>
    <x v="2"/>
    <n v="3"/>
    <n v="500"/>
    <n v="1500"/>
    <n v="22.5"/>
    <n v="30"/>
  </r>
  <r>
    <n v="359"/>
    <x v="222"/>
    <x v="321"/>
    <x v="0"/>
    <n v="50"/>
    <x v="0"/>
    <n v="1"/>
    <n v="50"/>
    <n v="50"/>
    <n v="0.75"/>
    <n v="1"/>
  </r>
  <r>
    <n v="362"/>
    <x v="179"/>
    <x v="322"/>
    <x v="0"/>
    <n v="50"/>
    <x v="0"/>
    <n v="1"/>
    <n v="25"/>
    <n v="25"/>
    <n v="0.375"/>
    <n v="0.5"/>
  </r>
  <r>
    <n v="378"/>
    <x v="223"/>
    <x v="323"/>
    <x v="0"/>
    <n v="50"/>
    <x v="1"/>
    <n v="1"/>
    <n v="300"/>
    <n v="300"/>
    <n v="4.5"/>
    <n v="6"/>
  </r>
  <r>
    <n v="385"/>
    <x v="224"/>
    <x v="324"/>
    <x v="0"/>
    <n v="50"/>
    <x v="2"/>
    <n v="3"/>
    <n v="500"/>
    <n v="1500"/>
    <n v="22.5"/>
    <n v="30"/>
  </r>
  <r>
    <n v="388"/>
    <x v="144"/>
    <x v="325"/>
    <x v="0"/>
    <n v="50"/>
    <x v="2"/>
    <n v="1"/>
    <n v="25"/>
    <n v="25"/>
    <n v="0.375"/>
    <n v="0.5"/>
  </r>
  <r>
    <n v="395"/>
    <x v="131"/>
    <x v="326"/>
    <x v="0"/>
    <n v="50"/>
    <x v="2"/>
    <n v="2"/>
    <n v="500"/>
    <n v="1000"/>
    <n v="15"/>
    <n v="20"/>
  </r>
  <r>
    <n v="439"/>
    <x v="225"/>
    <x v="327"/>
    <x v="0"/>
    <n v="50"/>
    <x v="0"/>
    <n v="3"/>
    <n v="25"/>
    <n v="75"/>
    <n v="1.125"/>
    <n v="1.5"/>
  </r>
  <r>
    <n v="498"/>
    <x v="20"/>
    <x v="328"/>
    <x v="1"/>
    <n v="50"/>
    <x v="0"/>
    <n v="4"/>
    <n v="25"/>
    <n v="100"/>
    <n v="1.5"/>
    <n v="2"/>
  </r>
  <r>
    <n v="549"/>
    <x v="80"/>
    <x v="329"/>
    <x v="1"/>
    <n v="50"/>
    <x v="1"/>
    <n v="2"/>
    <n v="50"/>
    <n v="100"/>
    <n v="1.5"/>
    <n v="2"/>
  </r>
  <r>
    <n v="564"/>
    <x v="72"/>
    <x v="330"/>
    <x v="0"/>
    <n v="50"/>
    <x v="2"/>
    <n v="2"/>
    <n v="50"/>
    <n v="100"/>
    <n v="1.5"/>
    <n v="2"/>
  </r>
  <r>
    <n v="586"/>
    <x v="158"/>
    <x v="331"/>
    <x v="0"/>
    <n v="50"/>
    <x v="2"/>
    <n v="1"/>
    <n v="50"/>
    <n v="50"/>
    <n v="0.75"/>
    <n v="1"/>
  </r>
  <r>
    <n v="696"/>
    <x v="157"/>
    <x v="332"/>
    <x v="1"/>
    <n v="50"/>
    <x v="0"/>
    <n v="4"/>
    <n v="50"/>
    <n v="200"/>
    <n v="3"/>
    <n v="4"/>
  </r>
  <r>
    <n v="807"/>
    <x v="115"/>
    <x v="333"/>
    <x v="1"/>
    <n v="50"/>
    <x v="2"/>
    <n v="4"/>
    <n v="50"/>
    <n v="200"/>
    <n v="3"/>
    <n v="4"/>
  </r>
  <r>
    <n v="947"/>
    <x v="226"/>
    <x v="334"/>
    <x v="0"/>
    <n v="50"/>
    <x v="1"/>
    <n v="1"/>
    <n v="300"/>
    <n v="300"/>
    <n v="4.5"/>
    <n v="6"/>
  </r>
  <r>
    <n v="954"/>
    <x v="63"/>
    <x v="335"/>
    <x v="1"/>
    <n v="50"/>
    <x v="2"/>
    <n v="3"/>
    <n v="300"/>
    <n v="900"/>
    <n v="13.5"/>
    <n v="18"/>
  </r>
  <r>
    <n v="24"/>
    <x v="112"/>
    <x v="336"/>
    <x v="1"/>
    <n v="49"/>
    <x v="0"/>
    <n v="1"/>
    <n v="300"/>
    <n v="300"/>
    <n v="4.5"/>
    <n v="6"/>
  </r>
  <r>
    <n v="64"/>
    <x v="214"/>
    <x v="337"/>
    <x v="0"/>
    <n v="49"/>
    <x v="0"/>
    <n v="4"/>
    <n v="25"/>
    <n v="100"/>
    <n v="1.5"/>
    <n v="2"/>
  </r>
  <r>
    <n v="134"/>
    <x v="227"/>
    <x v="338"/>
    <x v="0"/>
    <n v="49"/>
    <x v="2"/>
    <n v="1"/>
    <n v="50"/>
    <n v="50"/>
    <n v="0.75"/>
    <n v="1"/>
  </r>
  <r>
    <n v="138"/>
    <x v="218"/>
    <x v="339"/>
    <x v="0"/>
    <n v="49"/>
    <x v="0"/>
    <n v="4"/>
    <n v="50"/>
    <n v="200"/>
    <n v="3"/>
    <n v="4"/>
  </r>
  <r>
    <n v="354"/>
    <x v="16"/>
    <x v="340"/>
    <x v="1"/>
    <n v="49"/>
    <x v="1"/>
    <n v="4"/>
    <n v="50"/>
    <n v="200"/>
    <n v="3"/>
    <n v="4"/>
  </r>
  <r>
    <n v="515"/>
    <x v="228"/>
    <x v="341"/>
    <x v="1"/>
    <n v="49"/>
    <x v="0"/>
    <n v="3"/>
    <n v="300"/>
    <n v="900"/>
    <n v="13.5"/>
    <n v="18"/>
  </r>
  <r>
    <n v="520"/>
    <x v="209"/>
    <x v="342"/>
    <x v="1"/>
    <n v="49"/>
    <x v="2"/>
    <n v="4"/>
    <n v="25"/>
    <n v="100"/>
    <n v="1.5"/>
    <n v="2"/>
  </r>
  <r>
    <n v="543"/>
    <x v="170"/>
    <x v="343"/>
    <x v="0"/>
    <n v="49"/>
    <x v="1"/>
    <n v="2"/>
    <n v="300"/>
    <n v="600"/>
    <n v="9"/>
    <n v="12"/>
  </r>
  <r>
    <n v="552"/>
    <x v="31"/>
    <x v="344"/>
    <x v="1"/>
    <n v="49"/>
    <x v="2"/>
    <n v="3"/>
    <n v="25"/>
    <n v="75"/>
    <n v="1.125"/>
    <n v="1.5"/>
  </r>
  <r>
    <n v="570"/>
    <x v="98"/>
    <x v="345"/>
    <x v="0"/>
    <n v="49"/>
    <x v="0"/>
    <n v="1"/>
    <n v="500"/>
    <n v="500"/>
    <n v="7.5"/>
    <n v="10"/>
  </r>
  <r>
    <n v="573"/>
    <x v="229"/>
    <x v="346"/>
    <x v="0"/>
    <n v="49"/>
    <x v="1"/>
    <n v="2"/>
    <n v="30"/>
    <n v="60"/>
    <n v="0.89999999999999991"/>
    <n v="1.2"/>
  </r>
  <r>
    <n v="622"/>
    <x v="230"/>
    <x v="347"/>
    <x v="1"/>
    <n v="49"/>
    <x v="1"/>
    <n v="3"/>
    <n v="25"/>
    <n v="75"/>
    <n v="1.125"/>
    <n v="1.5"/>
  </r>
  <r>
    <n v="759"/>
    <x v="231"/>
    <x v="348"/>
    <x v="0"/>
    <n v="49"/>
    <x v="2"/>
    <n v="2"/>
    <n v="50"/>
    <n v="100"/>
    <n v="1.5"/>
    <n v="2"/>
  </r>
  <r>
    <n v="820"/>
    <x v="142"/>
    <x v="349"/>
    <x v="0"/>
    <n v="49"/>
    <x v="2"/>
    <n v="4"/>
    <n v="50"/>
    <n v="200"/>
    <n v="3"/>
    <n v="4"/>
  </r>
  <r>
    <n v="821"/>
    <x v="232"/>
    <x v="350"/>
    <x v="0"/>
    <n v="49"/>
    <x v="2"/>
    <n v="1"/>
    <n v="300"/>
    <n v="300"/>
    <n v="4.5"/>
    <n v="6"/>
  </r>
  <r>
    <n v="893"/>
    <x v="233"/>
    <x v="351"/>
    <x v="0"/>
    <n v="49"/>
    <x v="2"/>
    <n v="1"/>
    <n v="50"/>
    <n v="50"/>
    <n v="0.75"/>
    <n v="1"/>
  </r>
  <r>
    <n v="938"/>
    <x v="234"/>
    <x v="352"/>
    <x v="0"/>
    <n v="49"/>
    <x v="0"/>
    <n v="4"/>
    <n v="50"/>
    <n v="200"/>
    <n v="3"/>
    <n v="4"/>
  </r>
  <r>
    <n v="972"/>
    <x v="78"/>
    <x v="353"/>
    <x v="0"/>
    <n v="49"/>
    <x v="1"/>
    <n v="4"/>
    <n v="25"/>
    <n v="100"/>
    <n v="1.5"/>
    <n v="2"/>
  </r>
  <r>
    <n v="986"/>
    <x v="0"/>
    <x v="354"/>
    <x v="1"/>
    <n v="49"/>
    <x v="0"/>
    <n v="2"/>
    <n v="500"/>
    <n v="1000"/>
    <n v="15"/>
    <n v="20"/>
  </r>
  <r>
    <n v="43"/>
    <x v="83"/>
    <x v="355"/>
    <x v="1"/>
    <n v="48"/>
    <x v="0"/>
    <n v="1"/>
    <n v="300"/>
    <n v="300"/>
    <n v="4.5"/>
    <n v="6"/>
  </r>
  <r>
    <n v="67"/>
    <x v="235"/>
    <x v="356"/>
    <x v="1"/>
    <n v="48"/>
    <x v="1"/>
    <n v="4"/>
    <n v="300"/>
    <n v="1200"/>
    <n v="18"/>
    <n v="24"/>
  </r>
  <r>
    <n v="125"/>
    <x v="62"/>
    <x v="357"/>
    <x v="0"/>
    <n v="48"/>
    <x v="0"/>
    <n v="2"/>
    <n v="50"/>
    <n v="100"/>
    <n v="1.5"/>
    <n v="2"/>
  </r>
  <r>
    <n v="246"/>
    <x v="102"/>
    <x v="358"/>
    <x v="1"/>
    <n v="48"/>
    <x v="2"/>
    <n v="2"/>
    <n v="25"/>
    <n v="50"/>
    <n v="0.75"/>
    <n v="1"/>
  </r>
  <r>
    <n v="250"/>
    <x v="65"/>
    <x v="359"/>
    <x v="0"/>
    <n v="48"/>
    <x v="2"/>
    <n v="1"/>
    <n v="50"/>
    <n v="50"/>
    <n v="0.75"/>
    <n v="1"/>
  </r>
  <r>
    <n v="255"/>
    <x v="192"/>
    <x v="360"/>
    <x v="0"/>
    <n v="48"/>
    <x v="0"/>
    <n v="1"/>
    <n v="30"/>
    <n v="30"/>
    <n v="0.44999999999999996"/>
    <n v="0.6"/>
  </r>
  <r>
    <n v="316"/>
    <x v="117"/>
    <x v="361"/>
    <x v="1"/>
    <n v="48"/>
    <x v="0"/>
    <n v="2"/>
    <n v="25"/>
    <n v="50"/>
    <n v="0.75"/>
    <n v="1"/>
  </r>
  <r>
    <n v="398"/>
    <x v="14"/>
    <x v="362"/>
    <x v="1"/>
    <n v="48"/>
    <x v="0"/>
    <n v="2"/>
    <n v="300"/>
    <n v="600"/>
    <n v="9"/>
    <n v="12"/>
  </r>
  <r>
    <n v="414"/>
    <x v="236"/>
    <x v="363"/>
    <x v="0"/>
    <n v="48"/>
    <x v="1"/>
    <n v="4"/>
    <n v="25"/>
    <n v="100"/>
    <n v="1.5"/>
    <n v="2"/>
  </r>
  <r>
    <n v="452"/>
    <x v="40"/>
    <x v="364"/>
    <x v="1"/>
    <n v="48"/>
    <x v="0"/>
    <n v="3"/>
    <n v="500"/>
    <n v="1500"/>
    <n v="22.5"/>
    <n v="30"/>
  </r>
  <r>
    <n v="581"/>
    <x v="237"/>
    <x v="365"/>
    <x v="1"/>
    <n v="48"/>
    <x v="1"/>
    <n v="2"/>
    <n v="30"/>
    <n v="60"/>
    <n v="0.89999999999999991"/>
    <n v="1.2"/>
  </r>
  <r>
    <n v="662"/>
    <x v="238"/>
    <x v="366"/>
    <x v="0"/>
    <n v="48"/>
    <x v="1"/>
    <n v="2"/>
    <n v="500"/>
    <n v="1000"/>
    <n v="15"/>
    <n v="20"/>
  </r>
  <r>
    <n v="741"/>
    <x v="108"/>
    <x v="367"/>
    <x v="0"/>
    <n v="48"/>
    <x v="0"/>
    <n v="1"/>
    <n v="300"/>
    <n v="300"/>
    <n v="4.5"/>
    <n v="6"/>
  </r>
  <r>
    <n v="777"/>
    <x v="239"/>
    <x v="368"/>
    <x v="0"/>
    <n v="48"/>
    <x v="2"/>
    <n v="3"/>
    <n v="50"/>
    <n v="150"/>
    <n v="2.25"/>
    <n v="3"/>
  </r>
  <r>
    <n v="786"/>
    <x v="240"/>
    <x v="369"/>
    <x v="0"/>
    <n v="48"/>
    <x v="0"/>
    <n v="4"/>
    <n v="25"/>
    <n v="100"/>
    <n v="1.5"/>
    <n v="2"/>
  </r>
  <r>
    <n v="968"/>
    <x v="202"/>
    <x v="370"/>
    <x v="1"/>
    <n v="48"/>
    <x v="0"/>
    <n v="3"/>
    <n v="300"/>
    <n v="900"/>
    <n v="13.5"/>
    <n v="18"/>
  </r>
  <r>
    <n v="976"/>
    <x v="125"/>
    <x v="371"/>
    <x v="1"/>
    <n v="48"/>
    <x v="1"/>
    <n v="2"/>
    <n v="300"/>
    <n v="600"/>
    <n v="9"/>
    <n v="12"/>
  </r>
  <r>
    <n v="993"/>
    <x v="241"/>
    <x v="372"/>
    <x v="1"/>
    <n v="48"/>
    <x v="2"/>
    <n v="3"/>
    <n v="50"/>
    <n v="150"/>
    <n v="2.25"/>
    <n v="3"/>
  </r>
  <r>
    <n v="18"/>
    <x v="138"/>
    <x v="373"/>
    <x v="1"/>
    <n v="47"/>
    <x v="2"/>
    <n v="2"/>
    <n v="25"/>
    <n v="50"/>
    <n v="0.75"/>
    <n v="1"/>
  </r>
  <r>
    <n v="77"/>
    <x v="225"/>
    <x v="374"/>
    <x v="1"/>
    <n v="47"/>
    <x v="0"/>
    <n v="2"/>
    <n v="50"/>
    <n v="100"/>
    <n v="1.5"/>
    <n v="2"/>
  </r>
  <r>
    <n v="78"/>
    <x v="242"/>
    <x v="375"/>
    <x v="1"/>
    <n v="47"/>
    <x v="0"/>
    <n v="3"/>
    <n v="500"/>
    <n v="1500"/>
    <n v="22.5"/>
    <n v="30"/>
  </r>
  <r>
    <n v="94"/>
    <x v="81"/>
    <x v="376"/>
    <x v="1"/>
    <n v="47"/>
    <x v="1"/>
    <n v="2"/>
    <n v="500"/>
    <n v="1000"/>
    <n v="15"/>
    <n v="20"/>
  </r>
  <r>
    <n v="102"/>
    <x v="101"/>
    <x v="377"/>
    <x v="1"/>
    <n v="47"/>
    <x v="1"/>
    <n v="2"/>
    <n v="25"/>
    <n v="50"/>
    <n v="0.75"/>
    <n v="1"/>
  </r>
  <r>
    <n v="164"/>
    <x v="163"/>
    <x v="378"/>
    <x v="1"/>
    <n v="47"/>
    <x v="1"/>
    <n v="3"/>
    <n v="500"/>
    <n v="1500"/>
    <n v="22.5"/>
    <n v="30"/>
  </r>
  <r>
    <n v="243"/>
    <x v="91"/>
    <x v="379"/>
    <x v="1"/>
    <n v="47"/>
    <x v="2"/>
    <n v="3"/>
    <n v="300"/>
    <n v="900"/>
    <n v="13.5"/>
    <n v="18"/>
  </r>
  <r>
    <n v="245"/>
    <x v="157"/>
    <x v="380"/>
    <x v="0"/>
    <n v="47"/>
    <x v="0"/>
    <n v="3"/>
    <n v="30"/>
    <n v="90"/>
    <n v="1.3499999999999999"/>
    <n v="1.8"/>
  </r>
  <r>
    <n v="264"/>
    <x v="243"/>
    <x v="381"/>
    <x v="0"/>
    <n v="47"/>
    <x v="0"/>
    <n v="3"/>
    <n v="300"/>
    <n v="900"/>
    <n v="13.5"/>
    <n v="18"/>
  </r>
  <r>
    <n v="315"/>
    <x v="180"/>
    <x v="382"/>
    <x v="0"/>
    <n v="47"/>
    <x v="0"/>
    <n v="2"/>
    <n v="30"/>
    <n v="60"/>
    <n v="0.89999999999999991"/>
    <n v="1.2"/>
  </r>
  <r>
    <n v="335"/>
    <x v="219"/>
    <x v="383"/>
    <x v="1"/>
    <n v="47"/>
    <x v="1"/>
    <n v="4"/>
    <n v="30"/>
    <n v="120"/>
    <n v="1.7999999999999998"/>
    <n v="2.4"/>
  </r>
  <r>
    <n v="379"/>
    <x v="120"/>
    <x v="384"/>
    <x v="1"/>
    <n v="47"/>
    <x v="0"/>
    <n v="1"/>
    <n v="25"/>
    <n v="25"/>
    <n v="0.375"/>
    <n v="0.5"/>
  </r>
  <r>
    <n v="517"/>
    <x v="192"/>
    <x v="385"/>
    <x v="1"/>
    <n v="47"/>
    <x v="0"/>
    <n v="4"/>
    <n v="25"/>
    <n v="100"/>
    <n v="1.5"/>
    <n v="2"/>
  </r>
  <r>
    <n v="521"/>
    <x v="244"/>
    <x v="386"/>
    <x v="1"/>
    <n v="47"/>
    <x v="0"/>
    <n v="4"/>
    <n v="30"/>
    <n v="120"/>
    <n v="1.7999999999999998"/>
    <n v="2.4"/>
  </r>
  <r>
    <n v="525"/>
    <x v="216"/>
    <x v="387"/>
    <x v="1"/>
    <n v="47"/>
    <x v="1"/>
    <n v="2"/>
    <n v="25"/>
    <n v="50"/>
    <n v="0.75"/>
    <n v="1"/>
  </r>
  <r>
    <n v="535"/>
    <x v="131"/>
    <x v="388"/>
    <x v="0"/>
    <n v="47"/>
    <x v="1"/>
    <n v="3"/>
    <n v="30"/>
    <n v="90"/>
    <n v="1.3499999999999999"/>
    <n v="1.8"/>
  </r>
  <r>
    <n v="609"/>
    <x v="245"/>
    <x v="389"/>
    <x v="1"/>
    <n v="47"/>
    <x v="0"/>
    <n v="2"/>
    <n v="50"/>
    <n v="100"/>
    <n v="1.5"/>
    <n v="2"/>
  </r>
  <r>
    <n v="619"/>
    <x v="205"/>
    <x v="390"/>
    <x v="0"/>
    <n v="47"/>
    <x v="2"/>
    <n v="4"/>
    <n v="25"/>
    <n v="100"/>
    <n v="1.5"/>
    <n v="2"/>
  </r>
  <r>
    <n v="726"/>
    <x v="176"/>
    <x v="391"/>
    <x v="0"/>
    <n v="47"/>
    <x v="0"/>
    <n v="4"/>
    <n v="300"/>
    <n v="1200"/>
    <n v="18"/>
    <n v="24"/>
  </r>
  <r>
    <n v="778"/>
    <x v="32"/>
    <x v="392"/>
    <x v="1"/>
    <n v="47"/>
    <x v="1"/>
    <n v="4"/>
    <n v="25"/>
    <n v="100"/>
    <n v="1.5"/>
    <n v="2"/>
  </r>
  <r>
    <n v="816"/>
    <x v="244"/>
    <x v="393"/>
    <x v="0"/>
    <n v="47"/>
    <x v="1"/>
    <n v="2"/>
    <n v="500"/>
    <n v="1000"/>
    <n v="15"/>
    <n v="20"/>
  </r>
  <r>
    <n v="832"/>
    <x v="246"/>
    <x v="394"/>
    <x v="0"/>
    <n v="47"/>
    <x v="1"/>
    <n v="4"/>
    <n v="500"/>
    <n v="2000"/>
    <n v="30"/>
    <n v="40"/>
  </r>
  <r>
    <n v="838"/>
    <x v="58"/>
    <x v="395"/>
    <x v="0"/>
    <n v="47"/>
    <x v="2"/>
    <n v="2"/>
    <n v="300"/>
    <n v="600"/>
    <n v="9"/>
    <n v="12"/>
  </r>
  <r>
    <n v="842"/>
    <x v="1"/>
    <x v="396"/>
    <x v="1"/>
    <n v="47"/>
    <x v="0"/>
    <n v="2"/>
    <n v="300"/>
    <n v="600"/>
    <n v="9"/>
    <n v="12"/>
  </r>
  <r>
    <n v="974"/>
    <x v="247"/>
    <x v="397"/>
    <x v="0"/>
    <n v="47"/>
    <x v="1"/>
    <n v="1"/>
    <n v="30"/>
    <n v="30"/>
    <n v="0.44999999999999996"/>
    <n v="0.6"/>
  </r>
  <r>
    <n v="1000"/>
    <x v="248"/>
    <x v="398"/>
    <x v="0"/>
    <n v="47"/>
    <x v="2"/>
    <n v="4"/>
    <n v="30"/>
    <n v="120"/>
    <n v="1.7999999999999998"/>
    <n v="2.4"/>
  </r>
  <r>
    <n v="7"/>
    <x v="84"/>
    <x v="399"/>
    <x v="0"/>
    <n v="46"/>
    <x v="0"/>
    <n v="2"/>
    <n v="25"/>
    <n v="50"/>
    <n v="0.75"/>
    <n v="1"/>
  </r>
  <r>
    <n v="106"/>
    <x v="249"/>
    <x v="400"/>
    <x v="1"/>
    <n v="46"/>
    <x v="0"/>
    <n v="1"/>
    <n v="50"/>
    <n v="50"/>
    <n v="0.75"/>
    <n v="1"/>
  </r>
  <r>
    <n v="137"/>
    <x v="32"/>
    <x v="401"/>
    <x v="0"/>
    <n v="46"/>
    <x v="1"/>
    <n v="2"/>
    <n v="500"/>
    <n v="1000"/>
    <n v="15"/>
    <n v="20"/>
  </r>
  <r>
    <n v="329"/>
    <x v="34"/>
    <x v="402"/>
    <x v="1"/>
    <n v="46"/>
    <x v="2"/>
    <n v="4"/>
    <n v="25"/>
    <n v="100"/>
    <n v="1.5"/>
    <n v="2"/>
  </r>
  <r>
    <n v="377"/>
    <x v="250"/>
    <x v="403"/>
    <x v="1"/>
    <n v="46"/>
    <x v="0"/>
    <n v="4"/>
    <n v="50"/>
    <n v="200"/>
    <n v="3"/>
    <n v="4"/>
  </r>
  <r>
    <n v="383"/>
    <x v="4"/>
    <x v="404"/>
    <x v="1"/>
    <n v="46"/>
    <x v="1"/>
    <n v="3"/>
    <n v="30"/>
    <n v="90"/>
    <n v="1.3499999999999999"/>
    <n v="1.8"/>
  </r>
  <r>
    <n v="404"/>
    <x v="119"/>
    <x v="405"/>
    <x v="0"/>
    <n v="46"/>
    <x v="2"/>
    <n v="2"/>
    <n v="500"/>
    <n v="1000"/>
    <n v="15"/>
    <n v="20"/>
  </r>
  <r>
    <n v="407"/>
    <x v="251"/>
    <x v="406"/>
    <x v="1"/>
    <n v="46"/>
    <x v="2"/>
    <n v="3"/>
    <n v="300"/>
    <n v="900"/>
    <n v="13.5"/>
    <n v="18"/>
  </r>
  <r>
    <n v="454"/>
    <x v="200"/>
    <x v="407"/>
    <x v="1"/>
    <n v="46"/>
    <x v="1"/>
    <n v="1"/>
    <n v="25"/>
    <n v="25"/>
    <n v="0.375"/>
    <n v="0.5"/>
  </r>
  <r>
    <n v="499"/>
    <x v="190"/>
    <x v="408"/>
    <x v="0"/>
    <n v="46"/>
    <x v="1"/>
    <n v="2"/>
    <n v="30"/>
    <n v="60"/>
    <n v="0.89999999999999991"/>
    <n v="1.2"/>
  </r>
  <r>
    <n v="522"/>
    <x v="252"/>
    <x v="409"/>
    <x v="0"/>
    <n v="46"/>
    <x v="1"/>
    <n v="3"/>
    <n v="500"/>
    <n v="1500"/>
    <n v="22.5"/>
    <n v="30"/>
  </r>
  <r>
    <n v="524"/>
    <x v="3"/>
    <x v="410"/>
    <x v="0"/>
    <n v="46"/>
    <x v="1"/>
    <n v="4"/>
    <n v="300"/>
    <n v="1200"/>
    <n v="18"/>
    <n v="24"/>
  </r>
  <r>
    <n v="540"/>
    <x v="253"/>
    <x v="411"/>
    <x v="1"/>
    <n v="46"/>
    <x v="2"/>
    <n v="3"/>
    <n v="300"/>
    <n v="900"/>
    <n v="13.5"/>
    <n v="18"/>
  </r>
  <r>
    <n v="554"/>
    <x v="254"/>
    <x v="412"/>
    <x v="1"/>
    <n v="46"/>
    <x v="1"/>
    <n v="3"/>
    <n v="50"/>
    <n v="150"/>
    <n v="2.25"/>
    <n v="3"/>
  </r>
  <r>
    <n v="592"/>
    <x v="214"/>
    <x v="413"/>
    <x v="1"/>
    <n v="46"/>
    <x v="1"/>
    <n v="4"/>
    <n v="500"/>
    <n v="2000"/>
    <n v="30"/>
    <n v="40"/>
  </r>
  <r>
    <n v="638"/>
    <x v="148"/>
    <x v="414"/>
    <x v="0"/>
    <n v="46"/>
    <x v="2"/>
    <n v="1"/>
    <n v="500"/>
    <n v="500"/>
    <n v="7.5"/>
    <n v="10"/>
  </r>
  <r>
    <n v="682"/>
    <x v="194"/>
    <x v="415"/>
    <x v="0"/>
    <n v="46"/>
    <x v="1"/>
    <n v="4"/>
    <n v="300"/>
    <n v="1200"/>
    <n v="18"/>
    <n v="24"/>
  </r>
  <r>
    <n v="775"/>
    <x v="255"/>
    <x v="416"/>
    <x v="1"/>
    <n v="46"/>
    <x v="2"/>
    <n v="4"/>
    <n v="25"/>
    <n v="100"/>
    <n v="1.5"/>
    <n v="2"/>
  </r>
  <r>
    <n v="802"/>
    <x v="48"/>
    <x v="417"/>
    <x v="1"/>
    <n v="46"/>
    <x v="1"/>
    <n v="1"/>
    <n v="30"/>
    <n v="30"/>
    <n v="0.44999999999999996"/>
    <n v="0.6"/>
  </r>
  <r>
    <n v="825"/>
    <x v="256"/>
    <x v="418"/>
    <x v="1"/>
    <n v="46"/>
    <x v="1"/>
    <n v="1"/>
    <n v="25"/>
    <n v="25"/>
    <n v="0.375"/>
    <n v="0.5"/>
  </r>
  <r>
    <n v="826"/>
    <x v="257"/>
    <x v="419"/>
    <x v="1"/>
    <n v="46"/>
    <x v="0"/>
    <n v="1"/>
    <n v="300"/>
    <n v="300"/>
    <n v="4.5"/>
    <n v="6"/>
  </r>
  <r>
    <n v="870"/>
    <x v="231"/>
    <x v="420"/>
    <x v="1"/>
    <n v="46"/>
    <x v="2"/>
    <n v="4"/>
    <n v="30"/>
    <n v="120"/>
    <n v="1.7999999999999998"/>
    <n v="2.4"/>
  </r>
  <r>
    <n v="908"/>
    <x v="209"/>
    <x v="421"/>
    <x v="0"/>
    <n v="46"/>
    <x v="1"/>
    <n v="4"/>
    <n v="300"/>
    <n v="1200"/>
    <n v="18"/>
    <n v="24"/>
  </r>
  <r>
    <n v="939"/>
    <x v="216"/>
    <x v="422"/>
    <x v="1"/>
    <n v="46"/>
    <x v="2"/>
    <n v="1"/>
    <n v="300"/>
    <n v="300"/>
    <n v="4.5"/>
    <n v="6"/>
  </r>
  <r>
    <n v="982"/>
    <x v="245"/>
    <x v="423"/>
    <x v="1"/>
    <n v="46"/>
    <x v="1"/>
    <n v="3"/>
    <n v="30"/>
    <n v="90"/>
    <n v="1.3499999999999999"/>
    <n v="1.8"/>
  </r>
  <r>
    <n v="6"/>
    <x v="164"/>
    <x v="424"/>
    <x v="1"/>
    <n v="45"/>
    <x v="1"/>
    <n v="1"/>
    <n v="30"/>
    <n v="30"/>
    <n v="0.44999999999999996"/>
    <n v="0.6"/>
  </r>
  <r>
    <n v="40"/>
    <x v="28"/>
    <x v="425"/>
    <x v="0"/>
    <n v="45"/>
    <x v="1"/>
    <n v="1"/>
    <n v="50"/>
    <n v="50"/>
    <n v="0.75"/>
    <n v="1"/>
  </r>
  <r>
    <n v="66"/>
    <x v="213"/>
    <x v="426"/>
    <x v="1"/>
    <n v="45"/>
    <x v="2"/>
    <n v="1"/>
    <n v="30"/>
    <n v="30"/>
    <n v="0.44999999999999996"/>
    <n v="0.6"/>
  </r>
  <r>
    <n v="143"/>
    <x v="228"/>
    <x v="427"/>
    <x v="1"/>
    <n v="45"/>
    <x v="0"/>
    <n v="1"/>
    <n v="50"/>
    <n v="50"/>
    <n v="0.75"/>
    <n v="1"/>
  </r>
  <r>
    <n v="177"/>
    <x v="258"/>
    <x v="428"/>
    <x v="0"/>
    <n v="45"/>
    <x v="1"/>
    <n v="2"/>
    <n v="50"/>
    <n v="100"/>
    <n v="1.5"/>
    <n v="2"/>
  </r>
  <r>
    <n v="199"/>
    <x v="259"/>
    <x v="429"/>
    <x v="0"/>
    <n v="45"/>
    <x v="1"/>
    <n v="3"/>
    <n v="500"/>
    <n v="1500"/>
    <n v="22.5"/>
    <n v="30"/>
  </r>
  <r>
    <n v="259"/>
    <x v="260"/>
    <x v="430"/>
    <x v="1"/>
    <n v="45"/>
    <x v="0"/>
    <n v="4"/>
    <n v="50"/>
    <n v="200"/>
    <n v="3"/>
    <n v="4"/>
  </r>
  <r>
    <n v="451"/>
    <x v="33"/>
    <x v="431"/>
    <x v="1"/>
    <n v="45"/>
    <x v="2"/>
    <n v="1"/>
    <n v="30"/>
    <n v="30"/>
    <n v="0.44999999999999996"/>
    <n v="0.6"/>
  </r>
  <r>
    <n v="503"/>
    <x v="261"/>
    <x v="432"/>
    <x v="0"/>
    <n v="45"/>
    <x v="1"/>
    <n v="4"/>
    <n v="500"/>
    <n v="2000"/>
    <n v="30"/>
    <n v="40"/>
  </r>
  <r>
    <n v="511"/>
    <x v="244"/>
    <x v="433"/>
    <x v="0"/>
    <n v="45"/>
    <x v="1"/>
    <n v="2"/>
    <n v="50"/>
    <n v="100"/>
    <n v="1.5"/>
    <n v="2"/>
  </r>
  <r>
    <n v="534"/>
    <x v="221"/>
    <x v="434"/>
    <x v="0"/>
    <n v="45"/>
    <x v="0"/>
    <n v="2"/>
    <n v="500"/>
    <n v="1000"/>
    <n v="15"/>
    <n v="20"/>
  </r>
  <r>
    <n v="551"/>
    <x v="83"/>
    <x v="435"/>
    <x v="0"/>
    <n v="45"/>
    <x v="2"/>
    <n v="3"/>
    <n v="300"/>
    <n v="900"/>
    <n v="13.5"/>
    <n v="18"/>
  </r>
  <r>
    <n v="565"/>
    <x v="128"/>
    <x v="436"/>
    <x v="1"/>
    <n v="45"/>
    <x v="1"/>
    <n v="2"/>
    <n v="30"/>
    <n v="60"/>
    <n v="0.89999999999999991"/>
    <n v="1.2"/>
  </r>
  <r>
    <n v="675"/>
    <x v="80"/>
    <x v="437"/>
    <x v="1"/>
    <n v="45"/>
    <x v="0"/>
    <n v="2"/>
    <n v="30"/>
    <n v="60"/>
    <n v="0.89999999999999991"/>
    <n v="1.2"/>
  </r>
  <r>
    <n v="907"/>
    <x v="88"/>
    <x v="438"/>
    <x v="1"/>
    <n v="45"/>
    <x v="2"/>
    <n v="1"/>
    <n v="25"/>
    <n v="25"/>
    <n v="0.375"/>
    <n v="0.5"/>
  </r>
  <r>
    <n v="932"/>
    <x v="262"/>
    <x v="439"/>
    <x v="1"/>
    <n v="45"/>
    <x v="1"/>
    <n v="4"/>
    <n v="25"/>
    <n v="100"/>
    <n v="1.5"/>
    <n v="2"/>
  </r>
  <r>
    <n v="953"/>
    <x v="208"/>
    <x v="440"/>
    <x v="0"/>
    <n v="45"/>
    <x v="1"/>
    <n v="3"/>
    <n v="30"/>
    <n v="90"/>
    <n v="1.3499999999999999"/>
    <n v="1.8"/>
  </r>
  <r>
    <n v="31"/>
    <x v="91"/>
    <x v="441"/>
    <x v="0"/>
    <n v="44"/>
    <x v="2"/>
    <n v="4"/>
    <n v="300"/>
    <n v="1200"/>
    <n v="18"/>
    <n v="24"/>
  </r>
  <r>
    <n v="96"/>
    <x v="245"/>
    <x v="442"/>
    <x v="1"/>
    <n v="44"/>
    <x v="0"/>
    <n v="2"/>
    <n v="300"/>
    <n v="600"/>
    <n v="9"/>
    <n v="12"/>
  </r>
  <r>
    <n v="136"/>
    <x v="263"/>
    <x v="443"/>
    <x v="0"/>
    <n v="44"/>
    <x v="2"/>
    <n v="2"/>
    <n v="300"/>
    <n v="600"/>
    <n v="9"/>
    <n v="12"/>
  </r>
  <r>
    <n v="158"/>
    <x v="264"/>
    <x v="444"/>
    <x v="1"/>
    <n v="44"/>
    <x v="2"/>
    <n v="2"/>
    <n v="300"/>
    <n v="600"/>
    <n v="9"/>
    <n v="12"/>
  </r>
  <r>
    <n v="381"/>
    <x v="225"/>
    <x v="445"/>
    <x v="1"/>
    <n v="44"/>
    <x v="0"/>
    <n v="4"/>
    <n v="25"/>
    <n v="100"/>
    <n v="1.5"/>
    <n v="2"/>
  </r>
  <r>
    <n v="387"/>
    <x v="107"/>
    <x v="446"/>
    <x v="0"/>
    <n v="44"/>
    <x v="1"/>
    <n v="1"/>
    <n v="30"/>
    <n v="30"/>
    <n v="0.44999999999999996"/>
    <n v="0.6"/>
  </r>
  <r>
    <n v="413"/>
    <x v="147"/>
    <x v="447"/>
    <x v="1"/>
    <n v="44"/>
    <x v="1"/>
    <n v="3"/>
    <n v="25"/>
    <n v="75"/>
    <n v="1.125"/>
    <n v="1.5"/>
  </r>
  <r>
    <n v="419"/>
    <x v="168"/>
    <x v="448"/>
    <x v="1"/>
    <n v="44"/>
    <x v="0"/>
    <n v="3"/>
    <n v="30"/>
    <n v="90"/>
    <n v="1.3499999999999999"/>
    <n v="1.8"/>
  </r>
  <r>
    <n v="487"/>
    <x v="265"/>
    <x v="449"/>
    <x v="0"/>
    <n v="44"/>
    <x v="0"/>
    <n v="4"/>
    <n v="500"/>
    <n v="2000"/>
    <n v="30"/>
    <n v="40"/>
  </r>
  <r>
    <n v="489"/>
    <x v="91"/>
    <x v="450"/>
    <x v="0"/>
    <n v="44"/>
    <x v="2"/>
    <n v="1"/>
    <n v="30"/>
    <n v="30"/>
    <n v="0.44999999999999996"/>
    <n v="0.6"/>
  </r>
  <r>
    <n v="661"/>
    <x v="266"/>
    <x v="451"/>
    <x v="1"/>
    <n v="44"/>
    <x v="0"/>
    <n v="4"/>
    <n v="25"/>
    <n v="100"/>
    <n v="1.5"/>
    <n v="2"/>
  </r>
  <r>
    <n v="664"/>
    <x v="17"/>
    <x v="452"/>
    <x v="1"/>
    <n v="44"/>
    <x v="0"/>
    <n v="4"/>
    <n v="500"/>
    <n v="2000"/>
    <n v="30"/>
    <n v="40"/>
  </r>
  <r>
    <n v="944"/>
    <x v="267"/>
    <x v="453"/>
    <x v="0"/>
    <n v="44"/>
    <x v="0"/>
    <n v="2"/>
    <n v="25"/>
    <n v="50"/>
    <n v="0.75"/>
    <n v="1"/>
  </r>
  <r>
    <n v="962"/>
    <x v="257"/>
    <x v="454"/>
    <x v="0"/>
    <n v="44"/>
    <x v="0"/>
    <n v="2"/>
    <n v="30"/>
    <n v="60"/>
    <n v="0.89999999999999991"/>
    <n v="1.2"/>
  </r>
  <r>
    <n v="989"/>
    <x v="17"/>
    <x v="455"/>
    <x v="1"/>
    <n v="44"/>
    <x v="2"/>
    <n v="1"/>
    <n v="25"/>
    <n v="25"/>
    <n v="0.375"/>
    <n v="0.5"/>
  </r>
  <r>
    <n v="28"/>
    <x v="156"/>
    <x v="456"/>
    <x v="1"/>
    <n v="43"/>
    <x v="1"/>
    <n v="1"/>
    <n v="500"/>
    <n v="500"/>
    <n v="7.5"/>
    <n v="10"/>
  </r>
  <r>
    <n v="70"/>
    <x v="268"/>
    <x v="457"/>
    <x v="1"/>
    <n v="43"/>
    <x v="0"/>
    <n v="1"/>
    <n v="300"/>
    <n v="300"/>
    <n v="4.5"/>
    <n v="6"/>
  </r>
  <r>
    <n v="152"/>
    <x v="262"/>
    <x v="458"/>
    <x v="0"/>
    <n v="43"/>
    <x v="2"/>
    <n v="4"/>
    <n v="500"/>
    <n v="2000"/>
    <n v="30"/>
    <n v="40"/>
  </r>
  <r>
    <n v="156"/>
    <x v="269"/>
    <x v="459"/>
    <x v="1"/>
    <n v="43"/>
    <x v="0"/>
    <n v="4"/>
    <n v="25"/>
    <n v="100"/>
    <n v="1.5"/>
    <n v="2"/>
  </r>
  <r>
    <n v="160"/>
    <x v="115"/>
    <x v="460"/>
    <x v="1"/>
    <n v="43"/>
    <x v="0"/>
    <n v="2"/>
    <n v="50"/>
    <n v="100"/>
    <n v="1.5"/>
    <n v="2"/>
  </r>
  <r>
    <n v="167"/>
    <x v="95"/>
    <x v="461"/>
    <x v="1"/>
    <n v="43"/>
    <x v="0"/>
    <n v="3"/>
    <n v="50"/>
    <n v="150"/>
    <n v="2.25"/>
    <n v="3"/>
  </r>
  <r>
    <n v="176"/>
    <x v="52"/>
    <x v="462"/>
    <x v="1"/>
    <n v="43"/>
    <x v="1"/>
    <n v="2"/>
    <n v="50"/>
    <n v="100"/>
    <n v="1.5"/>
    <n v="2"/>
  </r>
  <r>
    <n v="183"/>
    <x v="147"/>
    <x v="463"/>
    <x v="1"/>
    <n v="43"/>
    <x v="1"/>
    <n v="3"/>
    <n v="300"/>
    <n v="900"/>
    <n v="13.5"/>
    <n v="18"/>
  </r>
  <r>
    <n v="205"/>
    <x v="128"/>
    <x v="464"/>
    <x v="1"/>
    <n v="43"/>
    <x v="0"/>
    <n v="1"/>
    <n v="25"/>
    <n v="25"/>
    <n v="0.375"/>
    <n v="0.5"/>
  </r>
  <r>
    <n v="232"/>
    <x v="241"/>
    <x v="465"/>
    <x v="1"/>
    <n v="43"/>
    <x v="1"/>
    <n v="1"/>
    <n v="25"/>
    <n v="25"/>
    <n v="0.375"/>
    <n v="0.5"/>
  </r>
  <r>
    <n v="270"/>
    <x v="170"/>
    <x v="466"/>
    <x v="0"/>
    <n v="43"/>
    <x v="2"/>
    <n v="1"/>
    <n v="300"/>
    <n v="300"/>
    <n v="4.5"/>
    <n v="6"/>
  </r>
  <r>
    <n v="275"/>
    <x v="192"/>
    <x v="467"/>
    <x v="0"/>
    <n v="43"/>
    <x v="0"/>
    <n v="2"/>
    <n v="500"/>
    <n v="1000"/>
    <n v="15"/>
    <n v="20"/>
  </r>
  <r>
    <n v="284"/>
    <x v="255"/>
    <x v="468"/>
    <x v="0"/>
    <n v="43"/>
    <x v="0"/>
    <n v="4"/>
    <n v="50"/>
    <n v="200"/>
    <n v="3"/>
    <n v="4"/>
  </r>
  <r>
    <n v="342"/>
    <x v="72"/>
    <x v="469"/>
    <x v="1"/>
    <n v="43"/>
    <x v="0"/>
    <n v="4"/>
    <n v="500"/>
    <n v="2000"/>
    <n v="30"/>
    <n v="40"/>
  </r>
  <r>
    <n v="417"/>
    <x v="237"/>
    <x v="470"/>
    <x v="0"/>
    <n v="43"/>
    <x v="2"/>
    <n v="3"/>
    <n v="300"/>
    <n v="900"/>
    <n v="13.5"/>
    <n v="18"/>
  </r>
  <r>
    <n v="430"/>
    <x v="270"/>
    <x v="471"/>
    <x v="1"/>
    <n v="43"/>
    <x v="2"/>
    <n v="3"/>
    <n v="300"/>
    <n v="900"/>
    <n v="13.5"/>
    <n v="18"/>
  </r>
  <r>
    <n v="434"/>
    <x v="255"/>
    <x v="472"/>
    <x v="1"/>
    <n v="43"/>
    <x v="2"/>
    <n v="2"/>
    <n v="25"/>
    <n v="50"/>
    <n v="0.75"/>
    <n v="1"/>
  </r>
  <r>
    <n v="465"/>
    <x v="118"/>
    <x v="473"/>
    <x v="1"/>
    <n v="43"/>
    <x v="2"/>
    <n v="3"/>
    <n v="50"/>
    <n v="150"/>
    <n v="2.25"/>
    <n v="3"/>
  </r>
  <r>
    <n v="477"/>
    <x v="271"/>
    <x v="474"/>
    <x v="0"/>
    <n v="43"/>
    <x v="0"/>
    <n v="4"/>
    <n v="30"/>
    <n v="120"/>
    <n v="1.7999999999999998"/>
    <n v="2.4"/>
  </r>
  <r>
    <n v="481"/>
    <x v="29"/>
    <x v="475"/>
    <x v="1"/>
    <n v="43"/>
    <x v="2"/>
    <n v="4"/>
    <n v="300"/>
    <n v="1200"/>
    <n v="18"/>
    <n v="24"/>
  </r>
  <r>
    <n v="502"/>
    <x v="118"/>
    <x v="476"/>
    <x v="0"/>
    <n v="43"/>
    <x v="2"/>
    <n v="3"/>
    <n v="50"/>
    <n v="150"/>
    <n v="2.25"/>
    <n v="3"/>
  </r>
  <r>
    <n v="637"/>
    <x v="178"/>
    <x v="477"/>
    <x v="0"/>
    <n v="43"/>
    <x v="0"/>
    <n v="2"/>
    <n v="300"/>
    <n v="600"/>
    <n v="9"/>
    <n v="12"/>
  </r>
  <r>
    <n v="673"/>
    <x v="272"/>
    <x v="478"/>
    <x v="1"/>
    <n v="43"/>
    <x v="0"/>
    <n v="3"/>
    <n v="500"/>
    <n v="1500"/>
    <n v="22.5"/>
    <n v="30"/>
  </r>
  <r>
    <n v="681"/>
    <x v="83"/>
    <x v="479"/>
    <x v="1"/>
    <n v="43"/>
    <x v="2"/>
    <n v="2"/>
    <n v="30"/>
    <n v="60"/>
    <n v="0.89999999999999991"/>
    <n v="1.2"/>
  </r>
  <r>
    <n v="708"/>
    <x v="217"/>
    <x v="480"/>
    <x v="1"/>
    <n v="43"/>
    <x v="1"/>
    <n v="3"/>
    <n v="300"/>
    <n v="900"/>
    <n v="13.5"/>
    <n v="18"/>
  </r>
  <r>
    <n v="754"/>
    <x v="136"/>
    <x v="481"/>
    <x v="1"/>
    <n v="43"/>
    <x v="2"/>
    <n v="4"/>
    <n v="25"/>
    <n v="100"/>
    <n v="1.5"/>
    <n v="2"/>
  </r>
  <r>
    <n v="757"/>
    <x v="273"/>
    <x v="482"/>
    <x v="1"/>
    <n v="43"/>
    <x v="2"/>
    <n v="4"/>
    <n v="300"/>
    <n v="1200"/>
    <n v="18"/>
    <n v="24"/>
  </r>
  <r>
    <n v="765"/>
    <x v="274"/>
    <x v="483"/>
    <x v="0"/>
    <n v="43"/>
    <x v="0"/>
    <n v="4"/>
    <n v="50"/>
    <n v="200"/>
    <n v="3"/>
    <n v="4"/>
  </r>
  <r>
    <n v="796"/>
    <x v="49"/>
    <x v="484"/>
    <x v="0"/>
    <n v="43"/>
    <x v="1"/>
    <n v="4"/>
    <n v="30"/>
    <n v="120"/>
    <n v="1.7999999999999998"/>
    <n v="2.4"/>
  </r>
  <r>
    <n v="876"/>
    <x v="140"/>
    <x v="485"/>
    <x v="0"/>
    <n v="43"/>
    <x v="0"/>
    <n v="4"/>
    <n v="30"/>
    <n v="120"/>
    <n v="1.7999999999999998"/>
    <n v="2.4"/>
  </r>
  <r>
    <n v="927"/>
    <x v="49"/>
    <x v="486"/>
    <x v="0"/>
    <n v="43"/>
    <x v="2"/>
    <n v="4"/>
    <n v="500"/>
    <n v="2000"/>
    <n v="30"/>
    <n v="40"/>
  </r>
  <r>
    <n v="15"/>
    <x v="275"/>
    <x v="487"/>
    <x v="1"/>
    <n v="42"/>
    <x v="2"/>
    <n v="4"/>
    <n v="500"/>
    <n v="2000"/>
    <n v="30"/>
    <n v="40"/>
  </r>
  <r>
    <n v="29"/>
    <x v="150"/>
    <x v="488"/>
    <x v="1"/>
    <n v="42"/>
    <x v="2"/>
    <n v="1"/>
    <n v="30"/>
    <n v="30"/>
    <n v="0.44999999999999996"/>
    <n v="0.6"/>
  </r>
  <r>
    <n v="132"/>
    <x v="276"/>
    <x v="489"/>
    <x v="0"/>
    <n v="42"/>
    <x v="2"/>
    <n v="4"/>
    <n v="50"/>
    <n v="200"/>
    <n v="3"/>
    <n v="4"/>
  </r>
  <r>
    <n v="197"/>
    <x v="134"/>
    <x v="490"/>
    <x v="1"/>
    <n v="42"/>
    <x v="0"/>
    <n v="4"/>
    <n v="50"/>
    <n v="200"/>
    <n v="3"/>
    <n v="4"/>
  </r>
  <r>
    <n v="207"/>
    <x v="76"/>
    <x v="491"/>
    <x v="1"/>
    <n v="42"/>
    <x v="1"/>
    <n v="2"/>
    <n v="25"/>
    <n v="50"/>
    <n v="0.75"/>
    <n v="1"/>
  </r>
  <r>
    <n v="211"/>
    <x v="166"/>
    <x v="492"/>
    <x v="0"/>
    <n v="42"/>
    <x v="1"/>
    <n v="3"/>
    <n v="500"/>
    <n v="1500"/>
    <n v="22.5"/>
    <n v="30"/>
  </r>
  <r>
    <n v="344"/>
    <x v="172"/>
    <x v="493"/>
    <x v="1"/>
    <n v="42"/>
    <x v="1"/>
    <n v="1"/>
    <n v="30"/>
    <n v="30"/>
    <n v="0.44999999999999996"/>
    <n v="0.6"/>
  </r>
  <r>
    <n v="347"/>
    <x v="189"/>
    <x v="494"/>
    <x v="0"/>
    <n v="42"/>
    <x v="2"/>
    <n v="1"/>
    <n v="25"/>
    <n v="25"/>
    <n v="0.375"/>
    <n v="0.5"/>
  </r>
  <r>
    <n v="360"/>
    <x v="250"/>
    <x v="495"/>
    <x v="0"/>
    <n v="42"/>
    <x v="0"/>
    <n v="4"/>
    <n v="25"/>
    <n v="100"/>
    <n v="1.5"/>
    <n v="2"/>
  </r>
  <r>
    <n v="438"/>
    <x v="277"/>
    <x v="496"/>
    <x v="1"/>
    <n v="42"/>
    <x v="0"/>
    <n v="1"/>
    <n v="30"/>
    <n v="30"/>
    <n v="0.44999999999999996"/>
    <n v="0.6"/>
  </r>
  <r>
    <n v="480"/>
    <x v="73"/>
    <x v="497"/>
    <x v="1"/>
    <n v="42"/>
    <x v="1"/>
    <n v="4"/>
    <n v="500"/>
    <n v="2000"/>
    <n v="30"/>
    <n v="40"/>
  </r>
  <r>
    <n v="494"/>
    <x v="278"/>
    <x v="498"/>
    <x v="1"/>
    <n v="42"/>
    <x v="1"/>
    <n v="4"/>
    <n v="50"/>
    <n v="200"/>
    <n v="3"/>
    <n v="4"/>
  </r>
  <r>
    <n v="630"/>
    <x v="98"/>
    <x v="499"/>
    <x v="0"/>
    <n v="42"/>
    <x v="0"/>
    <n v="2"/>
    <n v="50"/>
    <n v="100"/>
    <n v="1.5"/>
    <n v="2"/>
  </r>
  <r>
    <n v="654"/>
    <x v="279"/>
    <x v="500"/>
    <x v="0"/>
    <n v="42"/>
    <x v="0"/>
    <n v="3"/>
    <n v="25"/>
    <n v="75"/>
    <n v="1.125"/>
    <n v="1.5"/>
  </r>
  <r>
    <n v="715"/>
    <x v="206"/>
    <x v="501"/>
    <x v="1"/>
    <n v="42"/>
    <x v="1"/>
    <n v="4"/>
    <n v="25"/>
    <n v="100"/>
    <n v="1.5"/>
    <n v="2"/>
  </r>
  <r>
    <n v="719"/>
    <x v="149"/>
    <x v="502"/>
    <x v="1"/>
    <n v="42"/>
    <x v="0"/>
    <n v="2"/>
    <n v="30"/>
    <n v="60"/>
    <n v="0.89999999999999991"/>
    <n v="1.2"/>
  </r>
  <r>
    <n v="749"/>
    <x v="247"/>
    <x v="503"/>
    <x v="0"/>
    <n v="42"/>
    <x v="1"/>
    <n v="1"/>
    <n v="30"/>
    <n v="30"/>
    <n v="0.44999999999999996"/>
    <n v="0.6"/>
  </r>
  <r>
    <n v="751"/>
    <x v="39"/>
    <x v="504"/>
    <x v="1"/>
    <n v="42"/>
    <x v="0"/>
    <n v="2"/>
    <n v="25"/>
    <n v="50"/>
    <n v="0.75"/>
    <n v="1"/>
  </r>
  <r>
    <n v="804"/>
    <x v="196"/>
    <x v="505"/>
    <x v="0"/>
    <n v="42"/>
    <x v="2"/>
    <n v="1"/>
    <n v="30"/>
    <n v="30"/>
    <n v="0.44999999999999996"/>
    <n v="0.6"/>
  </r>
  <r>
    <n v="833"/>
    <x v="280"/>
    <x v="506"/>
    <x v="0"/>
    <n v="42"/>
    <x v="1"/>
    <n v="4"/>
    <n v="50"/>
    <n v="200"/>
    <n v="3"/>
    <n v="4"/>
  </r>
  <r>
    <n v="846"/>
    <x v="9"/>
    <x v="507"/>
    <x v="0"/>
    <n v="42"/>
    <x v="1"/>
    <n v="1"/>
    <n v="50"/>
    <n v="50"/>
    <n v="0.75"/>
    <n v="1"/>
  </r>
  <r>
    <n v="865"/>
    <x v="281"/>
    <x v="508"/>
    <x v="1"/>
    <n v="42"/>
    <x v="0"/>
    <n v="1"/>
    <n v="300"/>
    <n v="300"/>
    <n v="4.5"/>
    <n v="6"/>
  </r>
  <r>
    <n v="898"/>
    <x v="282"/>
    <x v="509"/>
    <x v="1"/>
    <n v="42"/>
    <x v="0"/>
    <n v="3"/>
    <n v="30"/>
    <n v="90"/>
    <n v="1.3499999999999999"/>
    <n v="1.8"/>
  </r>
  <r>
    <n v="911"/>
    <x v="105"/>
    <x v="510"/>
    <x v="0"/>
    <n v="42"/>
    <x v="2"/>
    <n v="3"/>
    <n v="300"/>
    <n v="900"/>
    <n v="13.5"/>
    <n v="18"/>
  </r>
  <r>
    <n v="918"/>
    <x v="123"/>
    <x v="511"/>
    <x v="1"/>
    <n v="42"/>
    <x v="2"/>
    <n v="3"/>
    <n v="30"/>
    <n v="90"/>
    <n v="1.3499999999999999"/>
    <n v="1.8"/>
  </r>
  <r>
    <n v="959"/>
    <x v="70"/>
    <x v="512"/>
    <x v="1"/>
    <n v="42"/>
    <x v="2"/>
    <n v="2"/>
    <n v="30"/>
    <n v="60"/>
    <n v="0.89999999999999991"/>
    <n v="1.2"/>
  </r>
  <r>
    <n v="100"/>
    <x v="280"/>
    <x v="513"/>
    <x v="0"/>
    <n v="41"/>
    <x v="2"/>
    <n v="1"/>
    <n v="30"/>
    <n v="30"/>
    <n v="0.44999999999999996"/>
    <n v="0.6"/>
  </r>
  <r>
    <n v="113"/>
    <x v="283"/>
    <x v="514"/>
    <x v="1"/>
    <n v="41"/>
    <x v="2"/>
    <n v="2"/>
    <n v="25"/>
    <n v="50"/>
    <n v="0.75"/>
    <n v="1"/>
  </r>
  <r>
    <n v="180"/>
    <x v="252"/>
    <x v="515"/>
    <x v="0"/>
    <n v="41"/>
    <x v="0"/>
    <n v="3"/>
    <n v="300"/>
    <n v="900"/>
    <n v="13.5"/>
    <n v="18"/>
  </r>
  <r>
    <n v="247"/>
    <x v="26"/>
    <x v="516"/>
    <x v="0"/>
    <n v="41"/>
    <x v="2"/>
    <n v="2"/>
    <n v="30"/>
    <n v="60"/>
    <n v="0.89999999999999991"/>
    <n v="1.2"/>
  </r>
  <r>
    <n v="254"/>
    <x v="59"/>
    <x v="517"/>
    <x v="0"/>
    <n v="41"/>
    <x v="2"/>
    <n v="1"/>
    <n v="500"/>
    <n v="500"/>
    <n v="7.5"/>
    <n v="10"/>
  </r>
  <r>
    <n v="312"/>
    <x v="24"/>
    <x v="518"/>
    <x v="0"/>
    <n v="41"/>
    <x v="0"/>
    <n v="4"/>
    <n v="30"/>
    <n v="120"/>
    <n v="1.7999999999999998"/>
    <n v="2.4"/>
  </r>
  <r>
    <n v="402"/>
    <x v="159"/>
    <x v="519"/>
    <x v="1"/>
    <n v="41"/>
    <x v="0"/>
    <n v="2"/>
    <n v="300"/>
    <n v="600"/>
    <n v="9"/>
    <n v="12"/>
  </r>
  <r>
    <n v="493"/>
    <x v="269"/>
    <x v="520"/>
    <x v="0"/>
    <n v="41"/>
    <x v="1"/>
    <n v="2"/>
    <n v="25"/>
    <n v="50"/>
    <n v="0.75"/>
    <n v="1"/>
  </r>
  <r>
    <n v="497"/>
    <x v="207"/>
    <x v="521"/>
    <x v="0"/>
    <n v="41"/>
    <x v="0"/>
    <n v="4"/>
    <n v="30"/>
    <n v="120"/>
    <n v="1.7999999999999998"/>
    <n v="2.4"/>
  </r>
  <r>
    <n v="558"/>
    <x v="93"/>
    <x v="522"/>
    <x v="1"/>
    <n v="41"/>
    <x v="0"/>
    <n v="1"/>
    <n v="25"/>
    <n v="25"/>
    <n v="0.375"/>
    <n v="0.5"/>
  </r>
  <r>
    <n v="571"/>
    <x v="195"/>
    <x v="523"/>
    <x v="1"/>
    <n v="41"/>
    <x v="2"/>
    <n v="1"/>
    <n v="50"/>
    <n v="50"/>
    <n v="0.75"/>
    <n v="1"/>
  </r>
  <r>
    <n v="616"/>
    <x v="284"/>
    <x v="524"/>
    <x v="0"/>
    <n v="41"/>
    <x v="0"/>
    <n v="2"/>
    <n v="50"/>
    <n v="100"/>
    <n v="1.5"/>
    <n v="2"/>
  </r>
  <r>
    <n v="693"/>
    <x v="156"/>
    <x v="525"/>
    <x v="0"/>
    <n v="41"/>
    <x v="1"/>
    <n v="3"/>
    <n v="500"/>
    <n v="1500"/>
    <n v="22.5"/>
    <n v="30"/>
  </r>
  <r>
    <n v="738"/>
    <x v="164"/>
    <x v="526"/>
    <x v="0"/>
    <n v="41"/>
    <x v="0"/>
    <n v="2"/>
    <n v="50"/>
    <n v="100"/>
    <n v="1.5"/>
    <n v="2"/>
  </r>
  <r>
    <n v="787"/>
    <x v="185"/>
    <x v="527"/>
    <x v="0"/>
    <n v="41"/>
    <x v="2"/>
    <n v="1"/>
    <n v="25"/>
    <n v="25"/>
    <n v="0.375"/>
    <n v="0.5"/>
  </r>
  <r>
    <n v="852"/>
    <x v="285"/>
    <x v="528"/>
    <x v="1"/>
    <n v="41"/>
    <x v="0"/>
    <n v="1"/>
    <n v="300"/>
    <n v="300"/>
    <n v="4.5"/>
    <n v="6"/>
  </r>
  <r>
    <n v="861"/>
    <x v="184"/>
    <x v="529"/>
    <x v="1"/>
    <n v="41"/>
    <x v="0"/>
    <n v="3"/>
    <n v="30"/>
    <n v="90"/>
    <n v="1.3499999999999999"/>
    <n v="1.8"/>
  </r>
  <r>
    <n v="891"/>
    <x v="286"/>
    <x v="530"/>
    <x v="0"/>
    <n v="41"/>
    <x v="2"/>
    <n v="3"/>
    <n v="300"/>
    <n v="900"/>
    <n v="13.5"/>
    <n v="18"/>
  </r>
  <r>
    <n v="922"/>
    <x v="287"/>
    <x v="531"/>
    <x v="0"/>
    <n v="41"/>
    <x v="2"/>
    <n v="1"/>
    <n v="50"/>
    <n v="50"/>
    <n v="0.75"/>
    <n v="1"/>
  </r>
  <r>
    <n v="949"/>
    <x v="288"/>
    <x v="532"/>
    <x v="1"/>
    <n v="41"/>
    <x v="2"/>
    <n v="2"/>
    <n v="25"/>
    <n v="50"/>
    <n v="0.75"/>
    <n v="1"/>
  </r>
  <r>
    <n v="995"/>
    <x v="138"/>
    <x v="533"/>
    <x v="1"/>
    <n v="41"/>
    <x v="0"/>
    <n v="1"/>
    <n v="30"/>
    <n v="30"/>
    <n v="0.44999999999999996"/>
    <n v="0.6"/>
  </r>
  <r>
    <n v="47"/>
    <x v="289"/>
    <x v="534"/>
    <x v="1"/>
    <n v="40"/>
    <x v="1"/>
    <n v="3"/>
    <n v="500"/>
    <n v="1500"/>
    <n v="22.5"/>
    <n v="30"/>
  </r>
  <r>
    <n v="81"/>
    <x v="127"/>
    <x v="535"/>
    <x v="0"/>
    <n v="40"/>
    <x v="2"/>
    <n v="1"/>
    <n v="50"/>
    <n v="50"/>
    <n v="0.75"/>
    <n v="1"/>
  </r>
  <r>
    <n v="123"/>
    <x v="163"/>
    <x v="536"/>
    <x v="1"/>
    <n v="40"/>
    <x v="2"/>
    <n v="2"/>
    <n v="30"/>
    <n v="60"/>
    <n v="0.89999999999999991"/>
    <n v="1.2"/>
  </r>
  <r>
    <n v="178"/>
    <x v="26"/>
    <x v="537"/>
    <x v="0"/>
    <n v="40"/>
    <x v="0"/>
    <n v="2"/>
    <n v="30"/>
    <n v="60"/>
    <n v="0.89999999999999991"/>
    <n v="1.2"/>
  </r>
  <r>
    <n v="188"/>
    <x v="247"/>
    <x v="538"/>
    <x v="0"/>
    <n v="40"/>
    <x v="0"/>
    <n v="3"/>
    <n v="25"/>
    <n v="75"/>
    <n v="1.125"/>
    <n v="1.5"/>
  </r>
  <r>
    <n v="297"/>
    <x v="290"/>
    <x v="539"/>
    <x v="1"/>
    <n v="40"/>
    <x v="2"/>
    <n v="2"/>
    <n v="500"/>
    <n v="1000"/>
    <n v="15"/>
    <n v="20"/>
  </r>
  <r>
    <n v="357"/>
    <x v="247"/>
    <x v="540"/>
    <x v="1"/>
    <n v="40"/>
    <x v="2"/>
    <n v="3"/>
    <n v="25"/>
    <n v="75"/>
    <n v="1.125"/>
    <n v="1.5"/>
  </r>
  <r>
    <n v="428"/>
    <x v="125"/>
    <x v="541"/>
    <x v="1"/>
    <n v="40"/>
    <x v="2"/>
    <n v="4"/>
    <n v="50"/>
    <n v="200"/>
    <n v="3"/>
    <n v="4"/>
  </r>
  <r>
    <n v="460"/>
    <x v="220"/>
    <x v="542"/>
    <x v="0"/>
    <n v="40"/>
    <x v="1"/>
    <n v="1"/>
    <n v="50"/>
    <n v="50"/>
    <n v="0.75"/>
    <n v="1"/>
  </r>
  <r>
    <n v="468"/>
    <x v="160"/>
    <x v="543"/>
    <x v="0"/>
    <n v="40"/>
    <x v="2"/>
    <n v="1"/>
    <n v="25"/>
    <n v="25"/>
    <n v="0.375"/>
    <n v="0.5"/>
  </r>
  <r>
    <n v="518"/>
    <x v="291"/>
    <x v="544"/>
    <x v="1"/>
    <n v="40"/>
    <x v="0"/>
    <n v="1"/>
    <n v="30"/>
    <n v="30"/>
    <n v="0.44999999999999996"/>
    <n v="0.6"/>
  </r>
  <r>
    <n v="550"/>
    <x v="292"/>
    <x v="545"/>
    <x v="0"/>
    <n v="40"/>
    <x v="0"/>
    <n v="3"/>
    <n v="300"/>
    <n v="900"/>
    <n v="13.5"/>
    <n v="18"/>
  </r>
  <r>
    <n v="559"/>
    <x v="252"/>
    <x v="546"/>
    <x v="1"/>
    <n v="40"/>
    <x v="0"/>
    <n v="4"/>
    <n v="300"/>
    <n v="1200"/>
    <n v="18"/>
    <n v="24"/>
  </r>
  <r>
    <n v="587"/>
    <x v="293"/>
    <x v="547"/>
    <x v="1"/>
    <n v="40"/>
    <x v="1"/>
    <n v="4"/>
    <n v="300"/>
    <n v="1200"/>
    <n v="18"/>
    <n v="24"/>
  </r>
  <r>
    <n v="603"/>
    <x v="266"/>
    <x v="548"/>
    <x v="1"/>
    <n v="40"/>
    <x v="0"/>
    <n v="3"/>
    <n v="30"/>
    <n v="90"/>
    <n v="1.3499999999999999"/>
    <n v="1.8"/>
  </r>
  <r>
    <n v="621"/>
    <x v="294"/>
    <x v="549"/>
    <x v="1"/>
    <n v="40"/>
    <x v="1"/>
    <n v="2"/>
    <n v="500"/>
    <n v="1000"/>
    <n v="15"/>
    <n v="20"/>
  </r>
  <r>
    <n v="641"/>
    <x v="123"/>
    <x v="550"/>
    <x v="1"/>
    <n v="40"/>
    <x v="2"/>
    <n v="1"/>
    <n v="300"/>
    <n v="300"/>
    <n v="4.5"/>
    <n v="6"/>
  </r>
  <r>
    <n v="657"/>
    <x v="78"/>
    <x v="551"/>
    <x v="0"/>
    <n v="40"/>
    <x v="0"/>
    <n v="1"/>
    <n v="25"/>
    <n v="25"/>
    <n v="0.375"/>
    <n v="0.5"/>
  </r>
  <r>
    <n v="744"/>
    <x v="85"/>
    <x v="552"/>
    <x v="0"/>
    <n v="40"/>
    <x v="2"/>
    <n v="1"/>
    <n v="25"/>
    <n v="25"/>
    <n v="0.375"/>
    <n v="0.5"/>
  </r>
  <r>
    <n v="764"/>
    <x v="155"/>
    <x v="553"/>
    <x v="1"/>
    <n v="40"/>
    <x v="0"/>
    <n v="1"/>
    <n v="25"/>
    <n v="25"/>
    <n v="0.375"/>
    <n v="0.5"/>
  </r>
  <r>
    <n v="774"/>
    <x v="248"/>
    <x v="554"/>
    <x v="1"/>
    <n v="40"/>
    <x v="0"/>
    <n v="2"/>
    <n v="25"/>
    <n v="50"/>
    <n v="0.75"/>
    <n v="1"/>
  </r>
  <r>
    <n v="797"/>
    <x v="215"/>
    <x v="555"/>
    <x v="0"/>
    <n v="40"/>
    <x v="0"/>
    <n v="3"/>
    <n v="25"/>
    <n v="75"/>
    <n v="1.125"/>
    <n v="1.5"/>
  </r>
  <r>
    <n v="883"/>
    <x v="236"/>
    <x v="556"/>
    <x v="0"/>
    <n v="40"/>
    <x v="2"/>
    <n v="1"/>
    <n v="500"/>
    <n v="500"/>
    <n v="7.5"/>
    <n v="10"/>
  </r>
  <r>
    <n v="969"/>
    <x v="76"/>
    <x v="557"/>
    <x v="1"/>
    <n v="40"/>
    <x v="0"/>
    <n v="3"/>
    <n v="300"/>
    <n v="900"/>
    <n v="13.5"/>
    <n v="18"/>
  </r>
  <r>
    <n v="30"/>
    <x v="70"/>
    <x v="558"/>
    <x v="1"/>
    <n v="39"/>
    <x v="1"/>
    <n v="3"/>
    <n v="300"/>
    <n v="900"/>
    <n v="13.5"/>
    <n v="18"/>
  </r>
  <r>
    <n v="145"/>
    <x v="282"/>
    <x v="559"/>
    <x v="1"/>
    <n v="39"/>
    <x v="0"/>
    <n v="3"/>
    <n v="25"/>
    <n v="75"/>
    <n v="1.125"/>
    <n v="1.5"/>
  </r>
  <r>
    <n v="162"/>
    <x v="77"/>
    <x v="560"/>
    <x v="0"/>
    <n v="39"/>
    <x v="0"/>
    <n v="2"/>
    <n v="30"/>
    <n v="60"/>
    <n v="0.89999999999999991"/>
    <n v="1.2"/>
  </r>
  <r>
    <n v="174"/>
    <x v="248"/>
    <x v="561"/>
    <x v="1"/>
    <n v="39"/>
    <x v="1"/>
    <n v="1"/>
    <n v="300"/>
    <n v="300"/>
    <n v="4.5"/>
    <n v="6"/>
  </r>
  <r>
    <n v="204"/>
    <x v="295"/>
    <x v="562"/>
    <x v="0"/>
    <n v="39"/>
    <x v="1"/>
    <n v="1"/>
    <n v="25"/>
    <n v="25"/>
    <n v="0.375"/>
    <n v="0.5"/>
  </r>
  <r>
    <n v="221"/>
    <x v="85"/>
    <x v="563"/>
    <x v="0"/>
    <n v="39"/>
    <x v="1"/>
    <n v="2"/>
    <n v="300"/>
    <n v="600"/>
    <n v="9"/>
    <n v="12"/>
  </r>
  <r>
    <n v="238"/>
    <x v="0"/>
    <x v="564"/>
    <x v="1"/>
    <n v="39"/>
    <x v="1"/>
    <n v="1"/>
    <n v="500"/>
    <n v="500"/>
    <n v="7.5"/>
    <n v="10"/>
  </r>
  <r>
    <n v="328"/>
    <x v="4"/>
    <x v="565"/>
    <x v="0"/>
    <n v="39"/>
    <x v="1"/>
    <n v="2"/>
    <n v="50"/>
    <n v="100"/>
    <n v="1.5"/>
    <n v="2"/>
  </r>
  <r>
    <n v="390"/>
    <x v="295"/>
    <x v="566"/>
    <x v="0"/>
    <n v="39"/>
    <x v="2"/>
    <n v="2"/>
    <n v="50"/>
    <n v="100"/>
    <n v="1.5"/>
    <n v="2"/>
  </r>
  <r>
    <n v="458"/>
    <x v="55"/>
    <x v="567"/>
    <x v="1"/>
    <n v="39"/>
    <x v="2"/>
    <n v="4"/>
    <n v="25"/>
    <n v="100"/>
    <n v="1.5"/>
    <n v="2"/>
  </r>
  <r>
    <n v="501"/>
    <x v="199"/>
    <x v="568"/>
    <x v="0"/>
    <n v="39"/>
    <x v="2"/>
    <n v="2"/>
    <n v="30"/>
    <n v="60"/>
    <n v="0.89999999999999991"/>
    <n v="1.2"/>
  </r>
  <r>
    <n v="510"/>
    <x v="221"/>
    <x v="569"/>
    <x v="1"/>
    <n v="39"/>
    <x v="1"/>
    <n v="4"/>
    <n v="50"/>
    <n v="200"/>
    <n v="3"/>
    <n v="4"/>
  </r>
  <r>
    <n v="614"/>
    <x v="36"/>
    <x v="570"/>
    <x v="1"/>
    <n v="39"/>
    <x v="1"/>
    <n v="4"/>
    <n v="300"/>
    <n v="1200"/>
    <n v="18"/>
    <n v="24"/>
  </r>
  <r>
    <n v="633"/>
    <x v="270"/>
    <x v="571"/>
    <x v="0"/>
    <n v="39"/>
    <x v="1"/>
    <n v="4"/>
    <n v="30"/>
    <n v="120"/>
    <n v="1.7999999999999998"/>
    <n v="2.4"/>
  </r>
  <r>
    <n v="659"/>
    <x v="135"/>
    <x v="572"/>
    <x v="1"/>
    <n v="39"/>
    <x v="2"/>
    <n v="1"/>
    <n v="30"/>
    <n v="30"/>
    <n v="0.44999999999999996"/>
    <n v="0.6"/>
  </r>
  <r>
    <n v="694"/>
    <x v="175"/>
    <x v="573"/>
    <x v="1"/>
    <n v="39"/>
    <x v="2"/>
    <n v="2"/>
    <n v="25"/>
    <n v="50"/>
    <n v="0.75"/>
    <n v="1"/>
  </r>
  <r>
    <n v="767"/>
    <x v="72"/>
    <x v="574"/>
    <x v="0"/>
    <n v="39"/>
    <x v="1"/>
    <n v="3"/>
    <n v="25"/>
    <n v="75"/>
    <n v="1.125"/>
    <n v="1.5"/>
  </r>
  <r>
    <n v="803"/>
    <x v="296"/>
    <x v="575"/>
    <x v="0"/>
    <n v="39"/>
    <x v="0"/>
    <n v="4"/>
    <n v="25"/>
    <n v="100"/>
    <n v="1.5"/>
    <n v="2"/>
  </r>
  <r>
    <n v="27"/>
    <x v="189"/>
    <x v="576"/>
    <x v="1"/>
    <n v="38"/>
    <x v="1"/>
    <n v="2"/>
    <n v="25"/>
    <n v="50"/>
    <n v="0.75"/>
    <n v="1"/>
  </r>
  <r>
    <n v="38"/>
    <x v="159"/>
    <x v="577"/>
    <x v="0"/>
    <n v="38"/>
    <x v="1"/>
    <n v="4"/>
    <n v="50"/>
    <n v="200"/>
    <n v="3"/>
    <n v="4"/>
  </r>
  <r>
    <n v="54"/>
    <x v="51"/>
    <x v="578"/>
    <x v="1"/>
    <n v="38"/>
    <x v="2"/>
    <n v="3"/>
    <n v="500"/>
    <n v="1500"/>
    <n v="22.5"/>
    <n v="30"/>
  </r>
  <r>
    <n v="84"/>
    <x v="133"/>
    <x v="579"/>
    <x v="1"/>
    <n v="38"/>
    <x v="2"/>
    <n v="3"/>
    <n v="30"/>
    <n v="90"/>
    <n v="1.3499999999999999"/>
    <n v="1.8"/>
  </r>
  <r>
    <n v="140"/>
    <x v="69"/>
    <x v="580"/>
    <x v="0"/>
    <n v="38"/>
    <x v="2"/>
    <n v="1"/>
    <n v="30"/>
    <n v="30"/>
    <n v="0.44999999999999996"/>
    <n v="0.6"/>
  </r>
  <r>
    <n v="146"/>
    <x v="61"/>
    <x v="581"/>
    <x v="0"/>
    <n v="38"/>
    <x v="0"/>
    <n v="4"/>
    <n v="50"/>
    <n v="200"/>
    <n v="3"/>
    <n v="4"/>
  </r>
  <r>
    <n v="239"/>
    <x v="20"/>
    <x v="582"/>
    <x v="0"/>
    <n v="38"/>
    <x v="2"/>
    <n v="3"/>
    <n v="500"/>
    <n v="1500"/>
    <n v="22.5"/>
    <n v="30"/>
  </r>
  <r>
    <n v="337"/>
    <x v="297"/>
    <x v="583"/>
    <x v="0"/>
    <n v="38"/>
    <x v="0"/>
    <n v="1"/>
    <n v="500"/>
    <n v="500"/>
    <n v="7.5"/>
    <n v="10"/>
  </r>
  <r>
    <n v="464"/>
    <x v="187"/>
    <x v="584"/>
    <x v="0"/>
    <n v="38"/>
    <x v="2"/>
    <n v="2"/>
    <n v="300"/>
    <n v="600"/>
    <n v="9"/>
    <n v="12"/>
  </r>
  <r>
    <n v="472"/>
    <x v="1"/>
    <x v="585"/>
    <x v="1"/>
    <n v="38"/>
    <x v="1"/>
    <n v="3"/>
    <n v="300"/>
    <n v="900"/>
    <n v="13.5"/>
    <n v="18"/>
  </r>
  <r>
    <n v="504"/>
    <x v="14"/>
    <x v="586"/>
    <x v="1"/>
    <n v="38"/>
    <x v="1"/>
    <n v="3"/>
    <n v="50"/>
    <n v="150"/>
    <n v="2.25"/>
    <n v="3"/>
  </r>
  <r>
    <n v="579"/>
    <x v="298"/>
    <x v="587"/>
    <x v="1"/>
    <n v="38"/>
    <x v="2"/>
    <n v="1"/>
    <n v="30"/>
    <n v="30"/>
    <n v="0.44999999999999996"/>
    <n v="0.6"/>
  </r>
  <r>
    <n v="588"/>
    <x v="208"/>
    <x v="588"/>
    <x v="0"/>
    <n v="38"/>
    <x v="2"/>
    <n v="2"/>
    <n v="30"/>
    <n v="60"/>
    <n v="0.89999999999999991"/>
    <n v="1.2"/>
  </r>
  <r>
    <n v="646"/>
    <x v="247"/>
    <x v="589"/>
    <x v="0"/>
    <n v="38"/>
    <x v="0"/>
    <n v="3"/>
    <n v="30"/>
    <n v="90"/>
    <n v="1.3499999999999999"/>
    <n v="1.8"/>
  </r>
  <r>
    <n v="660"/>
    <x v="299"/>
    <x v="590"/>
    <x v="1"/>
    <n v="38"/>
    <x v="1"/>
    <n v="2"/>
    <n v="500"/>
    <n v="1000"/>
    <n v="15"/>
    <n v="20"/>
  </r>
  <r>
    <n v="674"/>
    <x v="300"/>
    <x v="591"/>
    <x v="1"/>
    <n v="38"/>
    <x v="0"/>
    <n v="1"/>
    <n v="300"/>
    <n v="300"/>
    <n v="4.5"/>
    <n v="6"/>
  </r>
  <r>
    <n v="683"/>
    <x v="301"/>
    <x v="592"/>
    <x v="0"/>
    <n v="38"/>
    <x v="1"/>
    <n v="2"/>
    <n v="500"/>
    <n v="1000"/>
    <n v="15"/>
    <n v="20"/>
  </r>
  <r>
    <n v="742"/>
    <x v="172"/>
    <x v="593"/>
    <x v="1"/>
    <n v="38"/>
    <x v="2"/>
    <n v="4"/>
    <n v="500"/>
    <n v="2000"/>
    <n v="30"/>
    <n v="40"/>
  </r>
  <r>
    <n v="766"/>
    <x v="19"/>
    <x v="594"/>
    <x v="0"/>
    <n v="38"/>
    <x v="2"/>
    <n v="3"/>
    <n v="300"/>
    <n v="900"/>
    <n v="13.5"/>
    <n v="18"/>
  </r>
  <r>
    <n v="4"/>
    <x v="105"/>
    <x v="595"/>
    <x v="0"/>
    <n v="37"/>
    <x v="0"/>
    <n v="1"/>
    <n v="500"/>
    <n v="500"/>
    <n v="7.5"/>
    <n v="10"/>
  </r>
  <r>
    <n v="112"/>
    <x v="22"/>
    <x v="596"/>
    <x v="0"/>
    <n v="37"/>
    <x v="0"/>
    <n v="3"/>
    <n v="500"/>
    <n v="1500"/>
    <n v="22.5"/>
    <n v="30"/>
  </r>
  <r>
    <n v="210"/>
    <x v="114"/>
    <x v="597"/>
    <x v="0"/>
    <n v="37"/>
    <x v="2"/>
    <n v="4"/>
    <n v="50"/>
    <n v="200"/>
    <n v="3"/>
    <n v="4"/>
  </r>
  <r>
    <n v="258"/>
    <x v="259"/>
    <x v="598"/>
    <x v="1"/>
    <n v="37"/>
    <x v="0"/>
    <n v="1"/>
    <n v="50"/>
    <n v="50"/>
    <n v="0.75"/>
    <n v="1"/>
  </r>
  <r>
    <n v="278"/>
    <x v="84"/>
    <x v="599"/>
    <x v="1"/>
    <n v="37"/>
    <x v="0"/>
    <n v="4"/>
    <n v="25"/>
    <n v="100"/>
    <n v="1.5"/>
    <n v="2"/>
  </r>
  <r>
    <n v="280"/>
    <x v="149"/>
    <x v="600"/>
    <x v="1"/>
    <n v="37"/>
    <x v="0"/>
    <n v="3"/>
    <n v="500"/>
    <n v="1500"/>
    <n v="22.5"/>
    <n v="30"/>
  </r>
  <r>
    <n v="304"/>
    <x v="25"/>
    <x v="601"/>
    <x v="1"/>
    <n v="37"/>
    <x v="2"/>
    <n v="2"/>
    <n v="30"/>
    <n v="60"/>
    <n v="0.89999999999999991"/>
    <n v="1.2"/>
  </r>
  <r>
    <n v="421"/>
    <x v="5"/>
    <x v="602"/>
    <x v="1"/>
    <n v="37"/>
    <x v="0"/>
    <n v="3"/>
    <n v="500"/>
    <n v="1500"/>
    <n v="22.5"/>
    <n v="30"/>
  </r>
  <r>
    <n v="507"/>
    <x v="282"/>
    <x v="603"/>
    <x v="1"/>
    <n v="37"/>
    <x v="2"/>
    <n v="3"/>
    <n v="500"/>
    <n v="1500"/>
    <n v="22.5"/>
    <n v="30"/>
  </r>
  <r>
    <n v="509"/>
    <x v="97"/>
    <x v="604"/>
    <x v="1"/>
    <n v="37"/>
    <x v="2"/>
    <n v="3"/>
    <n v="300"/>
    <n v="900"/>
    <n v="13.5"/>
    <n v="18"/>
  </r>
  <r>
    <n v="598"/>
    <x v="302"/>
    <x v="605"/>
    <x v="0"/>
    <n v="37"/>
    <x v="1"/>
    <n v="4"/>
    <n v="30"/>
    <n v="120"/>
    <n v="1.7999999999999998"/>
    <n v="2.4"/>
  </r>
  <r>
    <n v="605"/>
    <x v="265"/>
    <x v="606"/>
    <x v="0"/>
    <n v="37"/>
    <x v="2"/>
    <n v="2"/>
    <n v="500"/>
    <n v="1000"/>
    <n v="15"/>
    <n v="20"/>
  </r>
  <r>
    <n v="699"/>
    <x v="28"/>
    <x v="607"/>
    <x v="1"/>
    <n v="37"/>
    <x v="0"/>
    <n v="4"/>
    <n v="30"/>
    <n v="120"/>
    <n v="1.7999999999999998"/>
    <n v="2.4"/>
  </r>
  <r>
    <n v="835"/>
    <x v="24"/>
    <x v="608"/>
    <x v="0"/>
    <n v="37"/>
    <x v="0"/>
    <n v="4"/>
    <n v="50"/>
    <n v="200"/>
    <n v="3"/>
    <n v="4"/>
  </r>
  <r>
    <n v="869"/>
    <x v="261"/>
    <x v="609"/>
    <x v="0"/>
    <n v="37"/>
    <x v="1"/>
    <n v="3"/>
    <n v="500"/>
    <n v="1500"/>
    <n v="22.5"/>
    <n v="30"/>
  </r>
  <r>
    <n v="886"/>
    <x v="211"/>
    <x v="610"/>
    <x v="0"/>
    <n v="37"/>
    <x v="2"/>
    <n v="3"/>
    <n v="300"/>
    <n v="900"/>
    <n v="13.5"/>
    <n v="18"/>
  </r>
  <r>
    <n v="52"/>
    <x v="165"/>
    <x v="611"/>
    <x v="1"/>
    <n v="36"/>
    <x v="1"/>
    <n v="1"/>
    <n v="300"/>
    <n v="300"/>
    <n v="4.5"/>
    <n v="6"/>
  </r>
  <r>
    <n v="139"/>
    <x v="303"/>
    <x v="612"/>
    <x v="0"/>
    <n v="36"/>
    <x v="1"/>
    <n v="4"/>
    <n v="500"/>
    <n v="2000"/>
    <n v="30"/>
    <n v="40"/>
  </r>
  <r>
    <n v="227"/>
    <x v="45"/>
    <x v="613"/>
    <x v="0"/>
    <n v="36"/>
    <x v="2"/>
    <n v="2"/>
    <n v="50"/>
    <n v="100"/>
    <n v="1.5"/>
    <n v="2"/>
  </r>
  <r>
    <n v="277"/>
    <x v="150"/>
    <x v="614"/>
    <x v="0"/>
    <n v="36"/>
    <x v="0"/>
    <n v="4"/>
    <n v="25"/>
    <n v="100"/>
    <n v="1.5"/>
    <n v="2"/>
  </r>
  <r>
    <n v="340"/>
    <x v="257"/>
    <x v="615"/>
    <x v="1"/>
    <n v="36"/>
    <x v="0"/>
    <n v="4"/>
    <n v="300"/>
    <n v="1200"/>
    <n v="18"/>
    <n v="24"/>
  </r>
  <r>
    <n v="519"/>
    <x v="169"/>
    <x v="616"/>
    <x v="1"/>
    <n v="36"/>
    <x v="2"/>
    <n v="4"/>
    <n v="30"/>
    <n v="120"/>
    <n v="1.7999999999999998"/>
    <n v="2.4"/>
  </r>
  <r>
    <n v="528"/>
    <x v="68"/>
    <x v="617"/>
    <x v="1"/>
    <n v="36"/>
    <x v="0"/>
    <n v="2"/>
    <n v="30"/>
    <n v="60"/>
    <n v="0.89999999999999991"/>
    <n v="1.2"/>
  </r>
  <r>
    <n v="546"/>
    <x v="45"/>
    <x v="618"/>
    <x v="1"/>
    <n v="36"/>
    <x v="2"/>
    <n v="4"/>
    <n v="50"/>
    <n v="200"/>
    <n v="3"/>
    <n v="4"/>
  </r>
  <r>
    <n v="589"/>
    <x v="248"/>
    <x v="619"/>
    <x v="1"/>
    <n v="36"/>
    <x v="1"/>
    <n v="2"/>
    <n v="500"/>
    <n v="1000"/>
    <n v="15"/>
    <n v="20"/>
  </r>
  <r>
    <n v="590"/>
    <x v="90"/>
    <x v="620"/>
    <x v="0"/>
    <n v="36"/>
    <x v="0"/>
    <n v="3"/>
    <n v="300"/>
    <n v="900"/>
    <n v="13.5"/>
    <n v="18"/>
  </r>
  <r>
    <n v="700"/>
    <x v="160"/>
    <x v="621"/>
    <x v="0"/>
    <n v="36"/>
    <x v="2"/>
    <n v="4"/>
    <n v="500"/>
    <n v="2000"/>
    <n v="30"/>
    <n v="40"/>
  </r>
  <r>
    <n v="730"/>
    <x v="80"/>
    <x v="622"/>
    <x v="1"/>
    <n v="36"/>
    <x v="0"/>
    <n v="2"/>
    <n v="25"/>
    <n v="50"/>
    <n v="0.75"/>
    <n v="1"/>
  </r>
  <r>
    <n v="739"/>
    <x v="112"/>
    <x v="623"/>
    <x v="0"/>
    <n v="36"/>
    <x v="1"/>
    <n v="1"/>
    <n v="25"/>
    <n v="25"/>
    <n v="0.375"/>
    <n v="0.5"/>
  </r>
  <r>
    <n v="950"/>
    <x v="128"/>
    <x v="624"/>
    <x v="0"/>
    <n v="36"/>
    <x v="0"/>
    <n v="3"/>
    <n v="300"/>
    <n v="900"/>
    <n v="13.5"/>
    <n v="18"/>
  </r>
  <r>
    <n v="999"/>
    <x v="204"/>
    <x v="625"/>
    <x v="1"/>
    <n v="36"/>
    <x v="2"/>
    <n v="3"/>
    <n v="50"/>
    <n v="150"/>
    <n v="2.25"/>
    <n v="3"/>
  </r>
  <r>
    <n v="12"/>
    <x v="304"/>
    <x v="626"/>
    <x v="0"/>
    <n v="35"/>
    <x v="1"/>
    <n v="3"/>
    <n v="25"/>
    <n v="75"/>
    <n v="1.125"/>
    <n v="1.5"/>
  </r>
  <r>
    <n v="23"/>
    <x v="248"/>
    <x v="627"/>
    <x v="1"/>
    <n v="35"/>
    <x v="0"/>
    <n v="4"/>
    <n v="30"/>
    <n v="120"/>
    <n v="1.7999999999999998"/>
    <n v="2.4"/>
  </r>
  <r>
    <n v="93"/>
    <x v="83"/>
    <x v="628"/>
    <x v="1"/>
    <n v="35"/>
    <x v="1"/>
    <n v="4"/>
    <n v="500"/>
    <n v="2000"/>
    <n v="30"/>
    <n v="40"/>
  </r>
  <r>
    <n v="142"/>
    <x v="11"/>
    <x v="629"/>
    <x v="0"/>
    <n v="35"/>
    <x v="2"/>
    <n v="4"/>
    <n v="300"/>
    <n v="1200"/>
    <n v="18"/>
    <n v="24"/>
  </r>
  <r>
    <n v="193"/>
    <x v="43"/>
    <x v="630"/>
    <x v="0"/>
    <n v="35"/>
    <x v="1"/>
    <n v="3"/>
    <n v="500"/>
    <n v="1500"/>
    <n v="22.5"/>
    <n v="30"/>
  </r>
  <r>
    <n v="217"/>
    <x v="161"/>
    <x v="631"/>
    <x v="1"/>
    <n v="35"/>
    <x v="2"/>
    <n v="4"/>
    <n v="50"/>
    <n v="200"/>
    <n v="3"/>
    <n v="4"/>
  </r>
  <r>
    <n v="348"/>
    <x v="305"/>
    <x v="632"/>
    <x v="1"/>
    <n v="35"/>
    <x v="2"/>
    <n v="2"/>
    <n v="300"/>
    <n v="600"/>
    <n v="9"/>
    <n v="12"/>
  </r>
  <r>
    <n v="437"/>
    <x v="130"/>
    <x v="633"/>
    <x v="1"/>
    <n v="35"/>
    <x v="2"/>
    <n v="4"/>
    <n v="300"/>
    <n v="1200"/>
    <n v="18"/>
    <n v="24"/>
  </r>
  <r>
    <n v="486"/>
    <x v="211"/>
    <x v="634"/>
    <x v="1"/>
    <n v="35"/>
    <x v="2"/>
    <n v="1"/>
    <n v="25"/>
    <n v="25"/>
    <n v="0.375"/>
    <n v="0.5"/>
  </r>
  <r>
    <n v="529"/>
    <x v="260"/>
    <x v="635"/>
    <x v="1"/>
    <n v="35"/>
    <x v="0"/>
    <n v="3"/>
    <n v="50"/>
    <n v="150"/>
    <n v="2.25"/>
    <n v="3"/>
  </r>
  <r>
    <n v="582"/>
    <x v="55"/>
    <x v="636"/>
    <x v="0"/>
    <n v="35"/>
    <x v="0"/>
    <n v="3"/>
    <n v="300"/>
    <n v="900"/>
    <n v="13.5"/>
    <n v="18"/>
  </r>
  <r>
    <n v="593"/>
    <x v="142"/>
    <x v="637"/>
    <x v="0"/>
    <n v="35"/>
    <x v="2"/>
    <n v="2"/>
    <n v="30"/>
    <n v="60"/>
    <n v="0.89999999999999991"/>
    <n v="1.2"/>
  </r>
  <r>
    <n v="645"/>
    <x v="202"/>
    <x v="638"/>
    <x v="1"/>
    <n v="35"/>
    <x v="2"/>
    <n v="4"/>
    <n v="30"/>
    <n v="120"/>
    <n v="1.7999999999999998"/>
    <n v="2.4"/>
  </r>
  <r>
    <n v="750"/>
    <x v="134"/>
    <x v="639"/>
    <x v="1"/>
    <n v="35"/>
    <x v="0"/>
    <n v="3"/>
    <n v="25"/>
    <n v="75"/>
    <n v="1.125"/>
    <n v="1.5"/>
  </r>
  <r>
    <n v="776"/>
    <x v="306"/>
    <x v="640"/>
    <x v="0"/>
    <n v="35"/>
    <x v="0"/>
    <n v="3"/>
    <n v="30"/>
    <n v="90"/>
    <n v="1.3499999999999999"/>
    <n v="1.8"/>
  </r>
  <r>
    <n v="781"/>
    <x v="75"/>
    <x v="641"/>
    <x v="0"/>
    <n v="35"/>
    <x v="1"/>
    <n v="1"/>
    <n v="500"/>
    <n v="500"/>
    <n v="7.5"/>
    <n v="10"/>
  </r>
  <r>
    <n v="806"/>
    <x v="263"/>
    <x v="642"/>
    <x v="1"/>
    <n v="35"/>
    <x v="1"/>
    <n v="3"/>
    <n v="300"/>
    <n v="900"/>
    <n v="13.5"/>
    <n v="18"/>
  </r>
  <r>
    <n v="819"/>
    <x v="50"/>
    <x v="643"/>
    <x v="1"/>
    <n v="35"/>
    <x v="1"/>
    <n v="2"/>
    <n v="50"/>
    <n v="100"/>
    <n v="1.5"/>
    <n v="2"/>
  </r>
  <r>
    <n v="844"/>
    <x v="285"/>
    <x v="644"/>
    <x v="0"/>
    <n v="35"/>
    <x v="0"/>
    <n v="3"/>
    <n v="50"/>
    <n v="150"/>
    <n v="2.25"/>
    <n v="3"/>
  </r>
  <r>
    <n v="889"/>
    <x v="207"/>
    <x v="645"/>
    <x v="1"/>
    <n v="35"/>
    <x v="2"/>
    <n v="1"/>
    <n v="50"/>
    <n v="50"/>
    <n v="0.75"/>
    <n v="1"/>
  </r>
  <r>
    <n v="928"/>
    <x v="286"/>
    <x v="646"/>
    <x v="1"/>
    <n v="35"/>
    <x v="0"/>
    <n v="4"/>
    <n v="300"/>
    <n v="1200"/>
    <n v="18"/>
    <n v="24"/>
  </r>
  <r>
    <n v="977"/>
    <x v="255"/>
    <x v="647"/>
    <x v="1"/>
    <n v="35"/>
    <x v="2"/>
    <n v="3"/>
    <n v="25"/>
    <n v="75"/>
    <n v="1.125"/>
    <n v="1.5"/>
  </r>
  <r>
    <n v="1"/>
    <x v="191"/>
    <x v="648"/>
    <x v="0"/>
    <n v="34"/>
    <x v="1"/>
    <n v="3"/>
    <n v="50"/>
    <n v="150"/>
    <n v="2.25"/>
    <n v="3"/>
  </r>
  <r>
    <n v="41"/>
    <x v="200"/>
    <x v="649"/>
    <x v="0"/>
    <n v="34"/>
    <x v="0"/>
    <n v="2"/>
    <n v="25"/>
    <n v="50"/>
    <n v="0.75"/>
    <n v="1"/>
  </r>
  <r>
    <n v="53"/>
    <x v="307"/>
    <x v="650"/>
    <x v="0"/>
    <n v="34"/>
    <x v="2"/>
    <n v="2"/>
    <n v="50"/>
    <n v="100"/>
    <n v="1.5"/>
    <n v="2"/>
  </r>
  <r>
    <n v="79"/>
    <x v="103"/>
    <x v="651"/>
    <x v="0"/>
    <n v="34"/>
    <x v="1"/>
    <n v="1"/>
    <n v="300"/>
    <n v="300"/>
    <n v="4.5"/>
    <n v="6"/>
  </r>
  <r>
    <n v="104"/>
    <x v="110"/>
    <x v="652"/>
    <x v="1"/>
    <n v="34"/>
    <x v="1"/>
    <n v="2"/>
    <n v="500"/>
    <n v="1000"/>
    <n v="15"/>
    <n v="20"/>
  </r>
  <r>
    <n v="109"/>
    <x v="8"/>
    <x v="653"/>
    <x v="1"/>
    <n v="34"/>
    <x v="2"/>
    <n v="4"/>
    <n v="500"/>
    <n v="2000"/>
    <n v="30"/>
    <n v="40"/>
  </r>
  <r>
    <n v="111"/>
    <x v="76"/>
    <x v="654"/>
    <x v="1"/>
    <n v="34"/>
    <x v="2"/>
    <n v="3"/>
    <n v="500"/>
    <n v="1500"/>
    <n v="22.5"/>
    <n v="30"/>
  </r>
  <r>
    <n v="166"/>
    <x v="118"/>
    <x v="655"/>
    <x v="0"/>
    <n v="34"/>
    <x v="0"/>
    <n v="4"/>
    <n v="500"/>
    <n v="2000"/>
    <n v="30"/>
    <n v="40"/>
  </r>
  <r>
    <n v="202"/>
    <x v="308"/>
    <x v="656"/>
    <x v="1"/>
    <n v="34"/>
    <x v="0"/>
    <n v="4"/>
    <n v="300"/>
    <n v="1200"/>
    <n v="18"/>
    <n v="24"/>
  </r>
  <r>
    <n v="208"/>
    <x v="26"/>
    <x v="657"/>
    <x v="1"/>
    <n v="34"/>
    <x v="2"/>
    <n v="4"/>
    <n v="50"/>
    <n v="200"/>
    <n v="3"/>
    <n v="4"/>
  </r>
  <r>
    <n v="308"/>
    <x v="69"/>
    <x v="658"/>
    <x v="1"/>
    <n v="34"/>
    <x v="1"/>
    <n v="4"/>
    <n v="300"/>
    <n v="1200"/>
    <n v="18"/>
    <n v="24"/>
  </r>
  <r>
    <n v="361"/>
    <x v="2"/>
    <x v="659"/>
    <x v="1"/>
    <n v="34"/>
    <x v="2"/>
    <n v="4"/>
    <n v="300"/>
    <n v="1200"/>
    <n v="18"/>
    <n v="24"/>
  </r>
  <r>
    <n v="490"/>
    <x v="120"/>
    <x v="660"/>
    <x v="0"/>
    <n v="34"/>
    <x v="0"/>
    <n v="3"/>
    <n v="50"/>
    <n v="150"/>
    <n v="2.25"/>
    <n v="3"/>
  </r>
  <r>
    <n v="506"/>
    <x v="19"/>
    <x v="661"/>
    <x v="0"/>
    <n v="34"/>
    <x v="1"/>
    <n v="3"/>
    <n v="500"/>
    <n v="1500"/>
    <n v="22.5"/>
    <n v="30"/>
  </r>
  <r>
    <n v="617"/>
    <x v="256"/>
    <x v="662"/>
    <x v="0"/>
    <n v="34"/>
    <x v="2"/>
    <n v="1"/>
    <n v="30"/>
    <n v="30"/>
    <n v="0.44999999999999996"/>
    <n v="0.6"/>
  </r>
  <r>
    <n v="623"/>
    <x v="309"/>
    <x v="663"/>
    <x v="0"/>
    <n v="34"/>
    <x v="0"/>
    <n v="3"/>
    <n v="50"/>
    <n v="150"/>
    <n v="2.25"/>
    <n v="3"/>
  </r>
  <r>
    <n v="624"/>
    <x v="256"/>
    <x v="664"/>
    <x v="1"/>
    <n v="34"/>
    <x v="1"/>
    <n v="3"/>
    <n v="300"/>
    <n v="900"/>
    <n v="13.5"/>
    <n v="18"/>
  </r>
  <r>
    <n v="652"/>
    <x v="297"/>
    <x v="665"/>
    <x v="1"/>
    <n v="34"/>
    <x v="1"/>
    <n v="2"/>
    <n v="50"/>
    <n v="100"/>
    <n v="1.5"/>
    <n v="2"/>
  </r>
  <r>
    <n v="672"/>
    <x v="302"/>
    <x v="666"/>
    <x v="1"/>
    <n v="34"/>
    <x v="1"/>
    <n v="2"/>
    <n v="50"/>
    <n v="100"/>
    <n v="1.5"/>
    <n v="2"/>
  </r>
  <r>
    <n v="703"/>
    <x v="308"/>
    <x v="667"/>
    <x v="0"/>
    <n v="34"/>
    <x v="2"/>
    <n v="2"/>
    <n v="50"/>
    <n v="100"/>
    <n v="1.5"/>
    <n v="2"/>
  </r>
  <r>
    <n v="713"/>
    <x v="217"/>
    <x v="668"/>
    <x v="0"/>
    <n v="34"/>
    <x v="1"/>
    <n v="3"/>
    <n v="25"/>
    <n v="75"/>
    <n v="1.125"/>
    <n v="1.5"/>
  </r>
  <r>
    <n v="733"/>
    <x v="152"/>
    <x v="669"/>
    <x v="0"/>
    <n v="34"/>
    <x v="1"/>
    <n v="1"/>
    <n v="30"/>
    <n v="30"/>
    <n v="0.44999999999999996"/>
    <n v="0.6"/>
  </r>
  <r>
    <n v="743"/>
    <x v="275"/>
    <x v="670"/>
    <x v="1"/>
    <n v="34"/>
    <x v="1"/>
    <n v="4"/>
    <n v="500"/>
    <n v="2000"/>
    <n v="30"/>
    <n v="40"/>
  </r>
  <r>
    <n v="763"/>
    <x v="262"/>
    <x v="671"/>
    <x v="0"/>
    <n v="34"/>
    <x v="0"/>
    <n v="2"/>
    <n v="25"/>
    <n v="50"/>
    <n v="0.75"/>
    <n v="1"/>
  </r>
  <r>
    <n v="784"/>
    <x v="310"/>
    <x v="672"/>
    <x v="1"/>
    <n v="34"/>
    <x v="2"/>
    <n v="1"/>
    <n v="500"/>
    <n v="500"/>
    <n v="7.5"/>
    <n v="10"/>
  </r>
  <r>
    <n v="890"/>
    <x v="239"/>
    <x v="673"/>
    <x v="0"/>
    <n v="34"/>
    <x v="2"/>
    <n v="2"/>
    <n v="25"/>
    <n v="50"/>
    <n v="0.75"/>
    <n v="1"/>
  </r>
  <r>
    <n v="935"/>
    <x v="311"/>
    <x v="674"/>
    <x v="1"/>
    <n v="34"/>
    <x v="1"/>
    <n v="1"/>
    <n v="50"/>
    <n v="50"/>
    <n v="0.75"/>
    <n v="1"/>
  </r>
  <r>
    <n v="991"/>
    <x v="1"/>
    <x v="675"/>
    <x v="1"/>
    <n v="34"/>
    <x v="0"/>
    <n v="2"/>
    <n v="50"/>
    <n v="100"/>
    <n v="1.5"/>
    <n v="2"/>
  </r>
  <r>
    <n v="124"/>
    <x v="193"/>
    <x v="676"/>
    <x v="0"/>
    <n v="33"/>
    <x v="0"/>
    <n v="4"/>
    <n v="500"/>
    <n v="2000"/>
    <n v="30"/>
    <n v="40"/>
  </r>
  <r>
    <n v="127"/>
    <x v="265"/>
    <x v="677"/>
    <x v="1"/>
    <n v="33"/>
    <x v="0"/>
    <n v="2"/>
    <n v="25"/>
    <n v="50"/>
    <n v="0.75"/>
    <n v="1"/>
  </r>
  <r>
    <n v="526"/>
    <x v="2"/>
    <x v="678"/>
    <x v="0"/>
    <n v="33"/>
    <x v="0"/>
    <n v="2"/>
    <n v="50"/>
    <n v="100"/>
    <n v="1.5"/>
    <n v="2"/>
  </r>
  <r>
    <n v="576"/>
    <x v="259"/>
    <x v="679"/>
    <x v="1"/>
    <n v="33"/>
    <x v="1"/>
    <n v="3"/>
    <n v="50"/>
    <n v="150"/>
    <n v="2.25"/>
    <n v="3"/>
  </r>
  <r>
    <n v="737"/>
    <x v="73"/>
    <x v="680"/>
    <x v="1"/>
    <n v="33"/>
    <x v="0"/>
    <n v="1"/>
    <n v="50"/>
    <n v="50"/>
    <n v="0.75"/>
    <n v="1"/>
  </r>
  <r>
    <n v="746"/>
    <x v="121"/>
    <x v="681"/>
    <x v="1"/>
    <n v="33"/>
    <x v="0"/>
    <n v="3"/>
    <n v="30"/>
    <n v="90"/>
    <n v="1.3499999999999999"/>
    <n v="1.8"/>
  </r>
  <r>
    <n v="761"/>
    <x v="128"/>
    <x v="682"/>
    <x v="1"/>
    <n v="33"/>
    <x v="0"/>
    <n v="1"/>
    <n v="500"/>
    <n v="500"/>
    <n v="7.5"/>
    <n v="10"/>
  </r>
  <r>
    <n v="808"/>
    <x v="36"/>
    <x v="683"/>
    <x v="0"/>
    <n v="33"/>
    <x v="1"/>
    <n v="4"/>
    <n v="500"/>
    <n v="2000"/>
    <n v="30"/>
    <n v="40"/>
  </r>
  <r>
    <n v="828"/>
    <x v="160"/>
    <x v="684"/>
    <x v="1"/>
    <n v="33"/>
    <x v="2"/>
    <n v="4"/>
    <n v="300"/>
    <n v="1200"/>
    <n v="18"/>
    <n v="24"/>
  </r>
  <r>
    <n v="951"/>
    <x v="282"/>
    <x v="685"/>
    <x v="0"/>
    <n v="33"/>
    <x v="1"/>
    <n v="2"/>
    <n v="50"/>
    <n v="100"/>
    <n v="1.5"/>
    <n v="2"/>
  </r>
  <r>
    <n v="82"/>
    <x v="1"/>
    <x v="686"/>
    <x v="1"/>
    <n v="32"/>
    <x v="1"/>
    <n v="4"/>
    <n v="50"/>
    <n v="200"/>
    <n v="3"/>
    <n v="4"/>
  </r>
  <r>
    <n v="95"/>
    <x v="191"/>
    <x v="687"/>
    <x v="1"/>
    <n v="32"/>
    <x v="0"/>
    <n v="2"/>
    <n v="30"/>
    <n v="60"/>
    <n v="0.89999999999999991"/>
    <n v="1.2"/>
  </r>
  <r>
    <n v="101"/>
    <x v="312"/>
    <x v="688"/>
    <x v="0"/>
    <n v="32"/>
    <x v="0"/>
    <n v="2"/>
    <n v="300"/>
    <n v="600"/>
    <n v="9"/>
    <n v="12"/>
  </r>
  <r>
    <n v="172"/>
    <x v="95"/>
    <x v="689"/>
    <x v="0"/>
    <n v="32"/>
    <x v="1"/>
    <n v="2"/>
    <n v="25"/>
    <n v="50"/>
    <n v="0.75"/>
    <n v="1"/>
  </r>
  <r>
    <n v="196"/>
    <x v="79"/>
    <x v="690"/>
    <x v="1"/>
    <n v="32"/>
    <x v="0"/>
    <n v="3"/>
    <n v="300"/>
    <n v="900"/>
    <n v="13.5"/>
    <n v="18"/>
  </r>
  <r>
    <n v="262"/>
    <x v="186"/>
    <x v="691"/>
    <x v="1"/>
    <n v="32"/>
    <x v="1"/>
    <n v="4"/>
    <n v="30"/>
    <n v="120"/>
    <n v="1.7999999999999998"/>
    <n v="2.4"/>
  </r>
  <r>
    <n v="267"/>
    <x v="179"/>
    <x v="692"/>
    <x v="1"/>
    <n v="32"/>
    <x v="1"/>
    <n v="3"/>
    <n v="30"/>
    <n v="90"/>
    <n v="1.3499999999999999"/>
    <n v="1.8"/>
  </r>
  <r>
    <n v="311"/>
    <x v="204"/>
    <x v="693"/>
    <x v="1"/>
    <n v="32"/>
    <x v="1"/>
    <n v="4"/>
    <n v="25"/>
    <n v="100"/>
    <n v="1.5"/>
    <n v="2"/>
  </r>
  <r>
    <n v="358"/>
    <x v="14"/>
    <x v="694"/>
    <x v="1"/>
    <n v="32"/>
    <x v="1"/>
    <n v="1"/>
    <n v="300"/>
    <n v="300"/>
    <n v="4.5"/>
    <n v="6"/>
  </r>
  <r>
    <n v="375"/>
    <x v="95"/>
    <x v="695"/>
    <x v="0"/>
    <n v="32"/>
    <x v="0"/>
    <n v="1"/>
    <n v="50"/>
    <n v="50"/>
    <n v="0.75"/>
    <n v="1"/>
  </r>
  <r>
    <n v="403"/>
    <x v="175"/>
    <x v="696"/>
    <x v="0"/>
    <n v="32"/>
    <x v="0"/>
    <n v="2"/>
    <n v="300"/>
    <n v="600"/>
    <n v="9"/>
    <n v="12"/>
  </r>
  <r>
    <n v="471"/>
    <x v="218"/>
    <x v="697"/>
    <x v="0"/>
    <n v="32"/>
    <x v="0"/>
    <n v="3"/>
    <n v="50"/>
    <n v="150"/>
    <n v="2.25"/>
    <n v="3"/>
  </r>
  <r>
    <n v="753"/>
    <x v="262"/>
    <x v="698"/>
    <x v="1"/>
    <n v="32"/>
    <x v="0"/>
    <n v="1"/>
    <n v="30"/>
    <n v="30"/>
    <n v="0.44999999999999996"/>
    <n v="0.6"/>
  </r>
  <r>
    <n v="770"/>
    <x v="104"/>
    <x v="699"/>
    <x v="0"/>
    <n v="32"/>
    <x v="0"/>
    <n v="1"/>
    <n v="50"/>
    <n v="50"/>
    <n v="0.75"/>
    <n v="1"/>
  </r>
  <r>
    <n v="800"/>
    <x v="181"/>
    <x v="700"/>
    <x v="0"/>
    <n v="32"/>
    <x v="0"/>
    <n v="4"/>
    <n v="300"/>
    <n v="1200"/>
    <n v="18"/>
    <n v="24"/>
  </r>
  <r>
    <n v="849"/>
    <x v="87"/>
    <x v="701"/>
    <x v="0"/>
    <n v="32"/>
    <x v="0"/>
    <n v="2"/>
    <n v="25"/>
    <n v="50"/>
    <n v="0.75"/>
    <n v="1"/>
  </r>
  <r>
    <n v="851"/>
    <x v="147"/>
    <x v="702"/>
    <x v="0"/>
    <n v="32"/>
    <x v="2"/>
    <n v="2"/>
    <n v="25"/>
    <n v="50"/>
    <n v="0.75"/>
    <n v="1"/>
  </r>
  <r>
    <n v="916"/>
    <x v="203"/>
    <x v="703"/>
    <x v="1"/>
    <n v="32"/>
    <x v="2"/>
    <n v="1"/>
    <n v="50"/>
    <n v="50"/>
    <n v="0.75"/>
    <n v="1"/>
  </r>
  <r>
    <n v="923"/>
    <x v="174"/>
    <x v="704"/>
    <x v="0"/>
    <n v="32"/>
    <x v="1"/>
    <n v="3"/>
    <n v="300"/>
    <n v="900"/>
    <n v="13.5"/>
    <n v="18"/>
  </r>
  <r>
    <n v="55"/>
    <x v="125"/>
    <x v="705"/>
    <x v="0"/>
    <n v="31"/>
    <x v="1"/>
    <n v="4"/>
    <n v="30"/>
    <n v="120"/>
    <n v="1.7999999999999998"/>
    <n v="2.4"/>
  </r>
  <r>
    <n v="85"/>
    <x v="241"/>
    <x v="706"/>
    <x v="0"/>
    <n v="31"/>
    <x v="0"/>
    <n v="3"/>
    <n v="50"/>
    <n v="150"/>
    <n v="2.25"/>
    <n v="3"/>
  </r>
  <r>
    <n v="155"/>
    <x v="127"/>
    <x v="707"/>
    <x v="0"/>
    <n v="31"/>
    <x v="2"/>
    <n v="4"/>
    <n v="500"/>
    <n v="2000"/>
    <n v="30"/>
    <n v="40"/>
  </r>
  <r>
    <n v="175"/>
    <x v="263"/>
    <x v="708"/>
    <x v="1"/>
    <n v="31"/>
    <x v="2"/>
    <n v="4"/>
    <n v="25"/>
    <n v="100"/>
    <n v="1.5"/>
    <n v="2"/>
  </r>
  <r>
    <n v="179"/>
    <x v="122"/>
    <x v="709"/>
    <x v="0"/>
    <n v="31"/>
    <x v="2"/>
    <n v="1"/>
    <n v="300"/>
    <n v="300"/>
    <n v="4.5"/>
    <n v="6"/>
  </r>
  <r>
    <n v="184"/>
    <x v="313"/>
    <x v="710"/>
    <x v="0"/>
    <n v="31"/>
    <x v="2"/>
    <n v="4"/>
    <n v="50"/>
    <n v="200"/>
    <n v="3"/>
    <n v="4"/>
  </r>
  <r>
    <n v="285"/>
    <x v="98"/>
    <x v="711"/>
    <x v="1"/>
    <n v="31"/>
    <x v="2"/>
    <n v="1"/>
    <n v="25"/>
    <n v="25"/>
    <n v="0.375"/>
    <n v="0.5"/>
  </r>
  <r>
    <n v="319"/>
    <x v="314"/>
    <x v="712"/>
    <x v="0"/>
    <n v="31"/>
    <x v="0"/>
    <n v="1"/>
    <n v="500"/>
    <n v="500"/>
    <n v="7.5"/>
    <n v="10"/>
  </r>
  <r>
    <n v="334"/>
    <x v="315"/>
    <x v="713"/>
    <x v="0"/>
    <n v="31"/>
    <x v="2"/>
    <n v="3"/>
    <n v="300"/>
    <n v="900"/>
    <n v="13.5"/>
    <n v="18"/>
  </r>
  <r>
    <n v="341"/>
    <x v="85"/>
    <x v="714"/>
    <x v="0"/>
    <n v="31"/>
    <x v="0"/>
    <n v="4"/>
    <n v="50"/>
    <n v="200"/>
    <n v="3"/>
    <n v="4"/>
  </r>
  <r>
    <n v="353"/>
    <x v="199"/>
    <x v="715"/>
    <x v="0"/>
    <n v="31"/>
    <x v="2"/>
    <n v="1"/>
    <n v="500"/>
    <n v="500"/>
    <n v="7.5"/>
    <n v="10"/>
  </r>
  <r>
    <n v="365"/>
    <x v="110"/>
    <x v="716"/>
    <x v="0"/>
    <n v="31"/>
    <x v="0"/>
    <n v="1"/>
    <n v="300"/>
    <n v="300"/>
    <n v="4.5"/>
    <n v="6"/>
  </r>
  <r>
    <n v="455"/>
    <x v="242"/>
    <x v="717"/>
    <x v="0"/>
    <n v="31"/>
    <x v="2"/>
    <n v="4"/>
    <n v="25"/>
    <n v="100"/>
    <n v="1.5"/>
    <n v="2"/>
  </r>
  <r>
    <n v="531"/>
    <x v="292"/>
    <x v="718"/>
    <x v="0"/>
    <n v="31"/>
    <x v="2"/>
    <n v="1"/>
    <n v="500"/>
    <n v="500"/>
    <n v="7.5"/>
    <n v="10"/>
  </r>
  <r>
    <n v="572"/>
    <x v="102"/>
    <x v="719"/>
    <x v="0"/>
    <n v="31"/>
    <x v="0"/>
    <n v="4"/>
    <n v="500"/>
    <n v="2000"/>
    <n v="30"/>
    <n v="40"/>
  </r>
  <r>
    <n v="580"/>
    <x v="131"/>
    <x v="720"/>
    <x v="1"/>
    <n v="31"/>
    <x v="0"/>
    <n v="3"/>
    <n v="500"/>
    <n v="1500"/>
    <n v="22.5"/>
    <n v="30"/>
  </r>
  <r>
    <n v="625"/>
    <x v="253"/>
    <x v="721"/>
    <x v="0"/>
    <n v="31"/>
    <x v="0"/>
    <n v="1"/>
    <n v="300"/>
    <n v="300"/>
    <n v="4.5"/>
    <n v="6"/>
  </r>
  <r>
    <n v="769"/>
    <x v="274"/>
    <x v="722"/>
    <x v="1"/>
    <n v="31"/>
    <x v="2"/>
    <n v="4"/>
    <n v="30"/>
    <n v="120"/>
    <n v="1.7999999999999998"/>
    <n v="2.4"/>
  </r>
  <r>
    <n v="785"/>
    <x v="10"/>
    <x v="723"/>
    <x v="1"/>
    <n v="31"/>
    <x v="1"/>
    <n v="4"/>
    <n v="50"/>
    <n v="200"/>
    <n v="3"/>
    <n v="4"/>
  </r>
  <r>
    <n v="841"/>
    <x v="282"/>
    <x v="724"/>
    <x v="0"/>
    <n v="31"/>
    <x v="2"/>
    <n v="4"/>
    <n v="25"/>
    <n v="100"/>
    <n v="1.5"/>
    <n v="2"/>
  </r>
  <r>
    <n v="901"/>
    <x v="316"/>
    <x v="725"/>
    <x v="0"/>
    <n v="31"/>
    <x v="2"/>
    <n v="1"/>
    <n v="30"/>
    <n v="30"/>
    <n v="0.44999999999999996"/>
    <n v="0.6"/>
  </r>
  <r>
    <n v="980"/>
    <x v="143"/>
    <x v="726"/>
    <x v="1"/>
    <n v="31"/>
    <x v="2"/>
    <n v="3"/>
    <n v="25"/>
    <n v="75"/>
    <n v="1.125"/>
    <n v="1.5"/>
  </r>
  <r>
    <n v="5"/>
    <x v="142"/>
    <x v="727"/>
    <x v="0"/>
    <n v="30"/>
    <x v="1"/>
    <n v="2"/>
    <n v="50"/>
    <n v="100"/>
    <n v="1.5"/>
    <n v="2"/>
  </r>
  <r>
    <n v="8"/>
    <x v="200"/>
    <x v="728"/>
    <x v="0"/>
    <n v="30"/>
    <x v="2"/>
    <n v="4"/>
    <n v="25"/>
    <n v="100"/>
    <n v="1.5"/>
    <n v="2"/>
  </r>
  <r>
    <n v="32"/>
    <x v="301"/>
    <x v="729"/>
    <x v="0"/>
    <n v="30"/>
    <x v="1"/>
    <n v="3"/>
    <n v="30"/>
    <n v="90"/>
    <n v="1.3499999999999999"/>
    <n v="1.8"/>
  </r>
  <r>
    <n v="60"/>
    <x v="65"/>
    <x v="730"/>
    <x v="0"/>
    <n v="30"/>
    <x v="1"/>
    <n v="3"/>
    <n v="50"/>
    <n v="150"/>
    <n v="2.25"/>
    <n v="3"/>
  </r>
  <r>
    <n v="118"/>
    <x v="14"/>
    <x v="731"/>
    <x v="1"/>
    <n v="30"/>
    <x v="2"/>
    <n v="4"/>
    <n v="500"/>
    <n v="2000"/>
    <n v="30"/>
    <n v="40"/>
  </r>
  <r>
    <n v="209"/>
    <x v="239"/>
    <x v="732"/>
    <x v="1"/>
    <n v="30"/>
    <x v="2"/>
    <n v="4"/>
    <n v="50"/>
    <n v="200"/>
    <n v="3"/>
    <n v="4"/>
  </r>
  <r>
    <n v="290"/>
    <x v="26"/>
    <x v="733"/>
    <x v="1"/>
    <n v="30"/>
    <x v="1"/>
    <n v="2"/>
    <n v="300"/>
    <n v="600"/>
    <n v="9"/>
    <n v="12"/>
  </r>
  <r>
    <n v="301"/>
    <x v="308"/>
    <x v="734"/>
    <x v="0"/>
    <n v="30"/>
    <x v="0"/>
    <n v="4"/>
    <n v="30"/>
    <n v="120"/>
    <n v="1.7999999999999998"/>
    <n v="2.4"/>
  </r>
  <r>
    <n v="397"/>
    <x v="309"/>
    <x v="735"/>
    <x v="1"/>
    <n v="30"/>
    <x v="1"/>
    <n v="1"/>
    <n v="25"/>
    <n v="25"/>
    <n v="0.375"/>
    <n v="0.5"/>
  </r>
  <r>
    <n v="435"/>
    <x v="239"/>
    <x v="736"/>
    <x v="1"/>
    <n v="30"/>
    <x v="1"/>
    <n v="3"/>
    <n v="300"/>
    <n v="900"/>
    <n v="13.5"/>
    <n v="18"/>
  </r>
  <r>
    <n v="516"/>
    <x v="65"/>
    <x v="737"/>
    <x v="0"/>
    <n v="30"/>
    <x v="1"/>
    <n v="4"/>
    <n v="25"/>
    <n v="100"/>
    <n v="1.5"/>
    <n v="2"/>
  </r>
  <r>
    <n v="805"/>
    <x v="209"/>
    <x v="738"/>
    <x v="1"/>
    <n v="30"/>
    <x v="1"/>
    <n v="3"/>
    <n v="500"/>
    <n v="1500"/>
    <n v="22.5"/>
    <n v="30"/>
  </r>
  <r>
    <n v="817"/>
    <x v="306"/>
    <x v="739"/>
    <x v="0"/>
    <n v="30"/>
    <x v="1"/>
    <n v="4"/>
    <n v="50"/>
    <n v="200"/>
    <n v="3"/>
    <n v="4"/>
  </r>
  <r>
    <n v="818"/>
    <x v="249"/>
    <x v="740"/>
    <x v="0"/>
    <n v="30"/>
    <x v="2"/>
    <n v="1"/>
    <n v="500"/>
    <n v="500"/>
    <n v="7.5"/>
    <n v="10"/>
  </r>
  <r>
    <n v="863"/>
    <x v="271"/>
    <x v="741"/>
    <x v="1"/>
    <n v="30"/>
    <x v="2"/>
    <n v="2"/>
    <n v="25"/>
    <n v="50"/>
    <n v="0.75"/>
    <n v="1"/>
  </r>
  <r>
    <n v="896"/>
    <x v="70"/>
    <x v="742"/>
    <x v="1"/>
    <n v="30"/>
    <x v="2"/>
    <n v="2"/>
    <n v="25"/>
    <n v="50"/>
    <n v="0.75"/>
    <n v="1"/>
  </r>
  <r>
    <n v="931"/>
    <x v="194"/>
    <x v="743"/>
    <x v="0"/>
    <n v="30"/>
    <x v="1"/>
    <n v="4"/>
    <n v="30"/>
    <n v="120"/>
    <n v="1.7999999999999998"/>
    <n v="2.4"/>
  </r>
  <r>
    <n v="934"/>
    <x v="71"/>
    <x v="744"/>
    <x v="0"/>
    <n v="30"/>
    <x v="1"/>
    <n v="1"/>
    <n v="500"/>
    <n v="500"/>
    <n v="7.5"/>
    <n v="10"/>
  </r>
  <r>
    <n v="945"/>
    <x v="43"/>
    <x v="745"/>
    <x v="0"/>
    <n v="30"/>
    <x v="1"/>
    <n v="1"/>
    <n v="25"/>
    <n v="25"/>
    <n v="0.375"/>
    <n v="0.5"/>
  </r>
  <r>
    <n v="956"/>
    <x v="148"/>
    <x v="746"/>
    <x v="0"/>
    <n v="30"/>
    <x v="0"/>
    <n v="3"/>
    <n v="500"/>
    <n v="1500"/>
    <n v="22.5"/>
    <n v="30"/>
  </r>
  <r>
    <n v="981"/>
    <x v="148"/>
    <x v="747"/>
    <x v="1"/>
    <n v="30"/>
    <x v="2"/>
    <n v="2"/>
    <n v="30"/>
    <n v="60"/>
    <n v="0.89999999999999991"/>
    <n v="1.2"/>
  </r>
  <r>
    <n v="987"/>
    <x v="299"/>
    <x v="748"/>
    <x v="1"/>
    <n v="30"/>
    <x v="0"/>
    <n v="3"/>
    <n v="300"/>
    <n v="900"/>
    <n v="13.5"/>
    <n v="18"/>
  </r>
  <r>
    <n v="73"/>
    <x v="77"/>
    <x v="749"/>
    <x v="0"/>
    <n v="29"/>
    <x v="2"/>
    <n v="3"/>
    <n v="30"/>
    <n v="90"/>
    <n v="1.3499999999999999"/>
    <n v="1.8"/>
  </r>
  <r>
    <n v="151"/>
    <x v="303"/>
    <x v="750"/>
    <x v="0"/>
    <n v="29"/>
    <x v="0"/>
    <n v="1"/>
    <n v="50"/>
    <n v="50"/>
    <n v="0.75"/>
    <n v="1"/>
  </r>
  <r>
    <n v="281"/>
    <x v="91"/>
    <x v="751"/>
    <x v="1"/>
    <n v="29"/>
    <x v="1"/>
    <n v="4"/>
    <n v="500"/>
    <n v="2000"/>
    <n v="30"/>
    <n v="40"/>
  </r>
  <r>
    <n v="323"/>
    <x v="145"/>
    <x v="752"/>
    <x v="1"/>
    <n v="29"/>
    <x v="1"/>
    <n v="3"/>
    <n v="300"/>
    <n v="900"/>
    <n v="13.5"/>
    <n v="18"/>
  </r>
  <r>
    <n v="410"/>
    <x v="237"/>
    <x v="753"/>
    <x v="1"/>
    <n v="29"/>
    <x v="0"/>
    <n v="2"/>
    <n v="50"/>
    <n v="100"/>
    <n v="1.5"/>
    <n v="2"/>
  </r>
  <r>
    <n v="433"/>
    <x v="264"/>
    <x v="754"/>
    <x v="0"/>
    <n v="29"/>
    <x v="1"/>
    <n v="4"/>
    <n v="50"/>
    <n v="200"/>
    <n v="3"/>
    <n v="4"/>
  </r>
  <r>
    <n v="443"/>
    <x v="260"/>
    <x v="755"/>
    <x v="0"/>
    <n v="29"/>
    <x v="0"/>
    <n v="2"/>
    <n v="300"/>
    <n v="600"/>
    <n v="9"/>
    <n v="12"/>
  </r>
  <r>
    <n v="604"/>
    <x v="246"/>
    <x v="756"/>
    <x v="1"/>
    <n v="29"/>
    <x v="2"/>
    <n v="4"/>
    <n v="50"/>
    <n v="200"/>
    <n v="3"/>
    <n v="4"/>
  </r>
  <r>
    <n v="656"/>
    <x v="26"/>
    <x v="757"/>
    <x v="0"/>
    <n v="29"/>
    <x v="1"/>
    <n v="3"/>
    <n v="30"/>
    <n v="90"/>
    <n v="1.3499999999999999"/>
    <n v="1.8"/>
  </r>
  <r>
    <n v="667"/>
    <x v="302"/>
    <x v="758"/>
    <x v="1"/>
    <n v="29"/>
    <x v="2"/>
    <n v="1"/>
    <n v="500"/>
    <n v="500"/>
    <n v="7.5"/>
    <n v="10"/>
  </r>
  <r>
    <n v="729"/>
    <x v="91"/>
    <x v="759"/>
    <x v="0"/>
    <n v="29"/>
    <x v="0"/>
    <n v="4"/>
    <n v="300"/>
    <n v="1200"/>
    <n v="18"/>
    <n v="24"/>
  </r>
  <r>
    <n v="736"/>
    <x v="183"/>
    <x v="760"/>
    <x v="0"/>
    <n v="29"/>
    <x v="0"/>
    <n v="4"/>
    <n v="25"/>
    <n v="100"/>
    <n v="1.5"/>
    <n v="2"/>
  </r>
  <r>
    <n v="752"/>
    <x v="160"/>
    <x v="761"/>
    <x v="0"/>
    <n v="29"/>
    <x v="0"/>
    <n v="2"/>
    <n v="50"/>
    <n v="100"/>
    <n v="1.5"/>
    <n v="2"/>
  </r>
  <r>
    <n v="854"/>
    <x v="239"/>
    <x v="762"/>
    <x v="0"/>
    <n v="29"/>
    <x v="0"/>
    <n v="1"/>
    <n v="50"/>
    <n v="50"/>
    <n v="0.75"/>
    <n v="1"/>
  </r>
  <r>
    <n v="913"/>
    <x v="243"/>
    <x v="763"/>
    <x v="0"/>
    <n v="29"/>
    <x v="2"/>
    <n v="3"/>
    <n v="30"/>
    <n v="90"/>
    <n v="1.3499999999999999"/>
    <n v="1.8"/>
  </r>
  <r>
    <n v="983"/>
    <x v="315"/>
    <x v="764"/>
    <x v="1"/>
    <n v="29"/>
    <x v="0"/>
    <n v="1"/>
    <n v="300"/>
    <n v="300"/>
    <n v="4.5"/>
    <n v="6"/>
  </r>
  <r>
    <n v="26"/>
    <x v="130"/>
    <x v="765"/>
    <x v="1"/>
    <n v="28"/>
    <x v="2"/>
    <n v="2"/>
    <n v="500"/>
    <n v="1000"/>
    <n v="15"/>
    <n v="20"/>
  </r>
  <r>
    <n v="87"/>
    <x v="296"/>
    <x v="766"/>
    <x v="1"/>
    <n v="28"/>
    <x v="1"/>
    <n v="2"/>
    <n v="50"/>
    <n v="100"/>
    <n v="1.5"/>
    <n v="2"/>
  </r>
  <r>
    <n v="121"/>
    <x v="35"/>
    <x v="767"/>
    <x v="1"/>
    <n v="28"/>
    <x v="2"/>
    <n v="4"/>
    <n v="50"/>
    <n v="200"/>
    <n v="3"/>
    <n v="4"/>
  </r>
  <r>
    <n v="126"/>
    <x v="18"/>
    <x v="768"/>
    <x v="1"/>
    <n v="28"/>
    <x v="0"/>
    <n v="3"/>
    <n v="30"/>
    <n v="90"/>
    <n v="1.3499999999999999"/>
    <n v="1.8"/>
  </r>
  <r>
    <n v="244"/>
    <x v="160"/>
    <x v="769"/>
    <x v="0"/>
    <n v="28"/>
    <x v="1"/>
    <n v="2"/>
    <n v="50"/>
    <n v="100"/>
    <n v="1.5"/>
    <n v="2"/>
  </r>
  <r>
    <n v="260"/>
    <x v="242"/>
    <x v="770"/>
    <x v="0"/>
    <n v="28"/>
    <x v="1"/>
    <n v="2"/>
    <n v="30"/>
    <n v="60"/>
    <n v="0.89999999999999991"/>
    <n v="1.2"/>
  </r>
  <r>
    <n v="268"/>
    <x v="99"/>
    <x v="771"/>
    <x v="1"/>
    <n v="28"/>
    <x v="2"/>
    <n v="1"/>
    <n v="30"/>
    <n v="30"/>
    <n v="0.44999999999999996"/>
    <n v="0.6"/>
  </r>
  <r>
    <n v="288"/>
    <x v="145"/>
    <x v="772"/>
    <x v="0"/>
    <n v="28"/>
    <x v="0"/>
    <n v="4"/>
    <n v="30"/>
    <n v="120"/>
    <n v="1.7999999999999998"/>
    <n v="2.4"/>
  </r>
  <r>
    <n v="310"/>
    <x v="285"/>
    <x v="773"/>
    <x v="1"/>
    <n v="28"/>
    <x v="1"/>
    <n v="1"/>
    <n v="25"/>
    <n v="25"/>
    <n v="0.375"/>
    <n v="0.5"/>
  </r>
  <r>
    <n v="320"/>
    <x v="272"/>
    <x v="774"/>
    <x v="1"/>
    <n v="28"/>
    <x v="2"/>
    <n v="4"/>
    <n v="300"/>
    <n v="1200"/>
    <n v="18"/>
    <n v="24"/>
  </r>
  <r>
    <n v="331"/>
    <x v="78"/>
    <x v="775"/>
    <x v="0"/>
    <n v="28"/>
    <x v="2"/>
    <n v="3"/>
    <n v="30"/>
    <n v="90"/>
    <n v="1.3499999999999999"/>
    <n v="1.8"/>
  </r>
  <r>
    <n v="422"/>
    <x v="37"/>
    <x v="776"/>
    <x v="1"/>
    <n v="28"/>
    <x v="0"/>
    <n v="3"/>
    <n v="30"/>
    <n v="90"/>
    <n v="1.3499999999999999"/>
    <n v="1.8"/>
  </r>
  <r>
    <n v="459"/>
    <x v="159"/>
    <x v="777"/>
    <x v="0"/>
    <n v="28"/>
    <x v="0"/>
    <n v="4"/>
    <n v="300"/>
    <n v="1200"/>
    <n v="18"/>
    <n v="24"/>
  </r>
  <r>
    <n v="482"/>
    <x v="213"/>
    <x v="778"/>
    <x v="1"/>
    <n v="28"/>
    <x v="0"/>
    <n v="4"/>
    <n v="300"/>
    <n v="1200"/>
    <n v="18"/>
    <n v="24"/>
  </r>
  <r>
    <n v="599"/>
    <x v="234"/>
    <x v="779"/>
    <x v="1"/>
    <n v="28"/>
    <x v="1"/>
    <n v="2"/>
    <n v="50"/>
    <n v="100"/>
    <n v="1.5"/>
    <n v="2"/>
  </r>
  <r>
    <n v="643"/>
    <x v="56"/>
    <x v="780"/>
    <x v="1"/>
    <n v="28"/>
    <x v="2"/>
    <n v="3"/>
    <n v="30"/>
    <n v="90"/>
    <n v="1.3499999999999999"/>
    <n v="1.8"/>
  </r>
  <r>
    <n v="684"/>
    <x v="317"/>
    <x v="781"/>
    <x v="1"/>
    <n v="28"/>
    <x v="0"/>
    <n v="2"/>
    <n v="500"/>
    <n v="1000"/>
    <n v="15"/>
    <n v="20"/>
  </r>
  <r>
    <n v="686"/>
    <x v="25"/>
    <x v="782"/>
    <x v="1"/>
    <n v="28"/>
    <x v="2"/>
    <n v="4"/>
    <n v="50"/>
    <n v="200"/>
    <n v="3"/>
    <n v="4"/>
  </r>
  <r>
    <n v="862"/>
    <x v="318"/>
    <x v="783"/>
    <x v="0"/>
    <n v="28"/>
    <x v="2"/>
    <n v="4"/>
    <n v="300"/>
    <n v="1200"/>
    <n v="18"/>
    <n v="24"/>
  </r>
  <r>
    <n v="904"/>
    <x v="319"/>
    <x v="784"/>
    <x v="0"/>
    <n v="28"/>
    <x v="0"/>
    <n v="1"/>
    <n v="500"/>
    <n v="500"/>
    <n v="7.5"/>
    <n v="10"/>
  </r>
  <r>
    <n v="920"/>
    <x v="200"/>
    <x v="785"/>
    <x v="1"/>
    <n v="28"/>
    <x v="1"/>
    <n v="3"/>
    <n v="25"/>
    <n v="75"/>
    <n v="1.125"/>
    <n v="1.5"/>
  </r>
  <r>
    <n v="17"/>
    <x v="117"/>
    <x v="786"/>
    <x v="1"/>
    <n v="27"/>
    <x v="0"/>
    <n v="4"/>
    <n v="25"/>
    <n v="100"/>
    <n v="1.5"/>
    <n v="2"/>
  </r>
  <r>
    <n v="50"/>
    <x v="196"/>
    <x v="787"/>
    <x v="1"/>
    <n v="27"/>
    <x v="1"/>
    <n v="3"/>
    <n v="25"/>
    <n v="75"/>
    <n v="1.125"/>
    <n v="1.5"/>
  </r>
  <r>
    <n v="51"/>
    <x v="207"/>
    <x v="788"/>
    <x v="0"/>
    <n v="27"/>
    <x v="1"/>
    <n v="3"/>
    <n v="25"/>
    <n v="75"/>
    <n v="1.125"/>
    <n v="1.5"/>
  </r>
  <r>
    <n v="108"/>
    <x v="76"/>
    <x v="789"/>
    <x v="1"/>
    <n v="27"/>
    <x v="1"/>
    <n v="3"/>
    <n v="25"/>
    <n v="75"/>
    <n v="1.125"/>
    <n v="1.5"/>
  </r>
  <r>
    <n v="110"/>
    <x v="110"/>
    <x v="790"/>
    <x v="0"/>
    <n v="27"/>
    <x v="0"/>
    <n v="3"/>
    <n v="300"/>
    <n v="900"/>
    <n v="13.5"/>
    <n v="18"/>
  </r>
  <r>
    <n v="200"/>
    <x v="178"/>
    <x v="791"/>
    <x v="0"/>
    <n v="27"/>
    <x v="1"/>
    <n v="3"/>
    <n v="50"/>
    <n v="150"/>
    <n v="2.25"/>
    <n v="3"/>
  </r>
  <r>
    <n v="213"/>
    <x v="265"/>
    <x v="792"/>
    <x v="0"/>
    <n v="27"/>
    <x v="1"/>
    <n v="3"/>
    <n v="500"/>
    <n v="1500"/>
    <n v="22.5"/>
    <n v="30"/>
  </r>
  <r>
    <n v="295"/>
    <x v="59"/>
    <x v="793"/>
    <x v="1"/>
    <n v="27"/>
    <x v="1"/>
    <n v="3"/>
    <n v="300"/>
    <n v="900"/>
    <n v="13.5"/>
    <n v="18"/>
  </r>
  <r>
    <n v="298"/>
    <x v="102"/>
    <x v="794"/>
    <x v="0"/>
    <n v="27"/>
    <x v="1"/>
    <n v="4"/>
    <n v="300"/>
    <n v="1200"/>
    <n v="18"/>
    <n v="24"/>
  </r>
  <r>
    <n v="392"/>
    <x v="253"/>
    <x v="795"/>
    <x v="0"/>
    <n v="27"/>
    <x v="0"/>
    <n v="2"/>
    <n v="300"/>
    <n v="600"/>
    <n v="9"/>
    <n v="12"/>
  </r>
  <r>
    <n v="394"/>
    <x v="13"/>
    <x v="796"/>
    <x v="1"/>
    <n v="27"/>
    <x v="0"/>
    <n v="1"/>
    <n v="500"/>
    <n v="500"/>
    <n v="7.5"/>
    <n v="10"/>
  </r>
  <r>
    <n v="423"/>
    <x v="320"/>
    <x v="797"/>
    <x v="1"/>
    <n v="27"/>
    <x v="0"/>
    <n v="1"/>
    <n v="25"/>
    <n v="25"/>
    <n v="0.375"/>
    <n v="0.5"/>
  </r>
  <r>
    <n v="476"/>
    <x v="152"/>
    <x v="798"/>
    <x v="1"/>
    <n v="27"/>
    <x v="0"/>
    <n v="4"/>
    <n v="500"/>
    <n v="2000"/>
    <n v="30"/>
    <n v="40"/>
  </r>
  <r>
    <n v="544"/>
    <x v="75"/>
    <x v="799"/>
    <x v="1"/>
    <n v="27"/>
    <x v="2"/>
    <n v="1"/>
    <n v="25"/>
    <n v="25"/>
    <n v="0.375"/>
    <n v="0.5"/>
  </r>
  <r>
    <n v="545"/>
    <x v="180"/>
    <x v="800"/>
    <x v="0"/>
    <n v="27"/>
    <x v="0"/>
    <n v="2"/>
    <n v="25"/>
    <n v="50"/>
    <n v="0.75"/>
    <n v="1"/>
  </r>
  <r>
    <n v="584"/>
    <x v="184"/>
    <x v="801"/>
    <x v="1"/>
    <n v="27"/>
    <x v="1"/>
    <n v="4"/>
    <n v="50"/>
    <n v="200"/>
    <n v="3"/>
    <n v="4"/>
  </r>
  <r>
    <n v="618"/>
    <x v="145"/>
    <x v="802"/>
    <x v="1"/>
    <n v="27"/>
    <x v="1"/>
    <n v="1"/>
    <n v="50"/>
    <n v="50"/>
    <n v="0.75"/>
    <n v="1"/>
  </r>
  <r>
    <n v="670"/>
    <x v="314"/>
    <x v="803"/>
    <x v="0"/>
    <n v="27"/>
    <x v="1"/>
    <n v="1"/>
    <n v="30"/>
    <n v="30"/>
    <n v="0.44999999999999996"/>
    <n v="0.6"/>
  </r>
  <r>
    <n v="734"/>
    <x v="313"/>
    <x v="804"/>
    <x v="1"/>
    <n v="27"/>
    <x v="0"/>
    <n v="1"/>
    <n v="30"/>
    <n v="30"/>
    <n v="0.44999999999999996"/>
    <n v="0.6"/>
  </r>
  <r>
    <n v="760"/>
    <x v="321"/>
    <x v="805"/>
    <x v="0"/>
    <n v="27"/>
    <x v="1"/>
    <n v="1"/>
    <n v="500"/>
    <n v="500"/>
    <n v="7.5"/>
    <n v="10"/>
  </r>
  <r>
    <n v="831"/>
    <x v="190"/>
    <x v="806"/>
    <x v="0"/>
    <n v="27"/>
    <x v="2"/>
    <n v="4"/>
    <n v="25"/>
    <n v="100"/>
    <n v="1.5"/>
    <n v="2"/>
  </r>
  <r>
    <n v="873"/>
    <x v="122"/>
    <x v="807"/>
    <x v="1"/>
    <n v="27"/>
    <x v="2"/>
    <n v="4"/>
    <n v="25"/>
    <n v="100"/>
    <n v="1.5"/>
    <n v="2"/>
  </r>
  <r>
    <n v="971"/>
    <x v="204"/>
    <x v="808"/>
    <x v="1"/>
    <n v="27"/>
    <x v="2"/>
    <n v="4"/>
    <n v="50"/>
    <n v="200"/>
    <n v="3"/>
    <n v="4"/>
  </r>
  <r>
    <n v="2"/>
    <x v="264"/>
    <x v="809"/>
    <x v="1"/>
    <n v="26"/>
    <x v="0"/>
    <n v="2"/>
    <n v="500"/>
    <n v="1000"/>
    <n v="15"/>
    <n v="20"/>
  </r>
  <r>
    <n v="56"/>
    <x v="318"/>
    <x v="810"/>
    <x v="1"/>
    <n v="26"/>
    <x v="0"/>
    <n v="3"/>
    <n v="300"/>
    <n v="900"/>
    <n v="13.5"/>
    <n v="18"/>
  </r>
  <r>
    <n v="159"/>
    <x v="318"/>
    <x v="811"/>
    <x v="0"/>
    <n v="26"/>
    <x v="0"/>
    <n v="4"/>
    <n v="50"/>
    <n v="200"/>
    <n v="3"/>
    <n v="4"/>
  </r>
  <r>
    <n v="248"/>
    <x v="250"/>
    <x v="812"/>
    <x v="0"/>
    <n v="26"/>
    <x v="0"/>
    <n v="3"/>
    <n v="300"/>
    <n v="900"/>
    <n v="13.5"/>
    <n v="18"/>
  </r>
  <r>
    <n v="307"/>
    <x v="21"/>
    <x v="813"/>
    <x v="1"/>
    <n v="26"/>
    <x v="2"/>
    <n v="2"/>
    <n v="25"/>
    <n v="50"/>
    <n v="0.75"/>
    <n v="1"/>
  </r>
  <r>
    <n v="309"/>
    <x v="75"/>
    <x v="814"/>
    <x v="1"/>
    <n v="26"/>
    <x v="1"/>
    <n v="1"/>
    <n v="25"/>
    <n v="25"/>
    <n v="0.375"/>
    <n v="0.5"/>
  </r>
  <r>
    <n v="321"/>
    <x v="221"/>
    <x v="815"/>
    <x v="1"/>
    <n v="26"/>
    <x v="2"/>
    <n v="2"/>
    <n v="25"/>
    <n v="50"/>
    <n v="0.75"/>
    <n v="1"/>
  </r>
  <r>
    <n v="453"/>
    <x v="253"/>
    <x v="816"/>
    <x v="1"/>
    <n v="26"/>
    <x v="0"/>
    <n v="2"/>
    <n v="500"/>
    <n v="1000"/>
    <n v="15"/>
    <n v="20"/>
  </r>
  <r>
    <n v="474"/>
    <x v="100"/>
    <x v="817"/>
    <x v="1"/>
    <n v="26"/>
    <x v="0"/>
    <n v="3"/>
    <n v="500"/>
    <n v="1500"/>
    <n v="22.5"/>
    <n v="30"/>
  </r>
  <r>
    <n v="475"/>
    <x v="322"/>
    <x v="818"/>
    <x v="0"/>
    <n v="26"/>
    <x v="0"/>
    <n v="3"/>
    <n v="25"/>
    <n v="75"/>
    <n v="1.125"/>
    <n v="1.5"/>
  </r>
  <r>
    <n v="610"/>
    <x v="323"/>
    <x v="819"/>
    <x v="1"/>
    <n v="26"/>
    <x v="1"/>
    <n v="2"/>
    <n v="300"/>
    <n v="600"/>
    <n v="9"/>
    <n v="12"/>
  </r>
  <r>
    <n v="626"/>
    <x v="122"/>
    <x v="820"/>
    <x v="1"/>
    <n v="26"/>
    <x v="0"/>
    <n v="4"/>
    <n v="500"/>
    <n v="2000"/>
    <n v="30"/>
    <n v="40"/>
  </r>
  <r>
    <n v="632"/>
    <x v="47"/>
    <x v="821"/>
    <x v="1"/>
    <n v="26"/>
    <x v="2"/>
    <n v="4"/>
    <n v="25"/>
    <n v="100"/>
    <n v="1.5"/>
    <n v="2"/>
  </r>
  <r>
    <n v="707"/>
    <x v="154"/>
    <x v="822"/>
    <x v="1"/>
    <n v="26"/>
    <x v="0"/>
    <n v="1"/>
    <n v="500"/>
    <n v="500"/>
    <n v="7.5"/>
    <n v="10"/>
  </r>
  <r>
    <n v="710"/>
    <x v="306"/>
    <x v="823"/>
    <x v="1"/>
    <n v="26"/>
    <x v="2"/>
    <n v="3"/>
    <n v="500"/>
    <n v="1500"/>
    <n v="22.5"/>
    <n v="30"/>
  </r>
  <r>
    <n v="711"/>
    <x v="136"/>
    <x v="824"/>
    <x v="0"/>
    <n v="26"/>
    <x v="2"/>
    <n v="3"/>
    <n v="500"/>
    <n v="1500"/>
    <n v="22.5"/>
    <n v="30"/>
  </r>
  <r>
    <n v="772"/>
    <x v="324"/>
    <x v="825"/>
    <x v="0"/>
    <n v="26"/>
    <x v="2"/>
    <n v="1"/>
    <n v="30"/>
    <n v="30"/>
    <n v="0.44999999999999996"/>
    <n v="0.6"/>
  </r>
  <r>
    <n v="850"/>
    <x v="59"/>
    <x v="826"/>
    <x v="1"/>
    <n v="26"/>
    <x v="1"/>
    <n v="2"/>
    <n v="500"/>
    <n v="1000"/>
    <n v="15"/>
    <n v="20"/>
  </r>
  <r>
    <n v="884"/>
    <x v="299"/>
    <x v="827"/>
    <x v="1"/>
    <n v="26"/>
    <x v="0"/>
    <n v="2"/>
    <n v="30"/>
    <n v="60"/>
    <n v="0.89999999999999991"/>
    <n v="1.2"/>
  </r>
  <r>
    <n v="899"/>
    <x v="119"/>
    <x v="828"/>
    <x v="0"/>
    <n v="26"/>
    <x v="0"/>
    <n v="2"/>
    <n v="300"/>
    <n v="600"/>
    <n v="9"/>
    <n v="12"/>
  </r>
  <r>
    <n v="909"/>
    <x v="154"/>
    <x v="829"/>
    <x v="0"/>
    <n v="26"/>
    <x v="2"/>
    <n v="1"/>
    <n v="300"/>
    <n v="300"/>
    <n v="4.5"/>
    <n v="6"/>
  </r>
  <r>
    <n v="915"/>
    <x v="325"/>
    <x v="830"/>
    <x v="1"/>
    <n v="26"/>
    <x v="1"/>
    <n v="3"/>
    <n v="30"/>
    <n v="90"/>
    <n v="1.3499999999999999"/>
    <n v="1.8"/>
  </r>
  <r>
    <n v="68"/>
    <x v="51"/>
    <x v="831"/>
    <x v="0"/>
    <n v="25"/>
    <x v="2"/>
    <n v="1"/>
    <n v="300"/>
    <n v="300"/>
    <n v="4.5"/>
    <n v="6"/>
  </r>
  <r>
    <n v="128"/>
    <x v="48"/>
    <x v="832"/>
    <x v="0"/>
    <n v="25"/>
    <x v="1"/>
    <n v="1"/>
    <n v="500"/>
    <n v="500"/>
    <n v="7.5"/>
    <n v="10"/>
  </r>
  <r>
    <n v="170"/>
    <x v="66"/>
    <x v="833"/>
    <x v="1"/>
    <n v="25"/>
    <x v="0"/>
    <n v="2"/>
    <n v="25"/>
    <n v="50"/>
    <n v="0.75"/>
    <n v="1"/>
  </r>
  <r>
    <n v="224"/>
    <x v="54"/>
    <x v="834"/>
    <x v="1"/>
    <n v="25"/>
    <x v="0"/>
    <n v="1"/>
    <n v="50"/>
    <n v="50"/>
    <n v="0.75"/>
    <n v="1"/>
  </r>
  <r>
    <n v="269"/>
    <x v="272"/>
    <x v="835"/>
    <x v="0"/>
    <n v="25"/>
    <x v="0"/>
    <n v="4"/>
    <n v="500"/>
    <n v="2000"/>
    <n v="30"/>
    <n v="40"/>
  </r>
  <r>
    <n v="330"/>
    <x v="278"/>
    <x v="836"/>
    <x v="1"/>
    <n v="25"/>
    <x v="1"/>
    <n v="4"/>
    <n v="50"/>
    <n v="200"/>
    <n v="3"/>
    <n v="4"/>
  </r>
  <r>
    <n v="350"/>
    <x v="240"/>
    <x v="837"/>
    <x v="0"/>
    <n v="25"/>
    <x v="1"/>
    <n v="3"/>
    <n v="25"/>
    <n v="75"/>
    <n v="1.125"/>
    <n v="1.5"/>
  </r>
  <r>
    <n v="373"/>
    <x v="3"/>
    <x v="838"/>
    <x v="1"/>
    <n v="25"/>
    <x v="1"/>
    <n v="2"/>
    <n v="300"/>
    <n v="600"/>
    <n v="9"/>
    <n v="12"/>
  </r>
  <r>
    <n v="405"/>
    <x v="289"/>
    <x v="839"/>
    <x v="1"/>
    <n v="25"/>
    <x v="0"/>
    <n v="4"/>
    <n v="300"/>
    <n v="1200"/>
    <n v="18"/>
    <n v="24"/>
  </r>
  <r>
    <n v="427"/>
    <x v="98"/>
    <x v="840"/>
    <x v="0"/>
    <n v="25"/>
    <x v="2"/>
    <n v="1"/>
    <n v="25"/>
    <n v="25"/>
    <n v="0.375"/>
    <n v="0.5"/>
  </r>
  <r>
    <n v="449"/>
    <x v="153"/>
    <x v="841"/>
    <x v="0"/>
    <n v="25"/>
    <x v="2"/>
    <n v="4"/>
    <n v="50"/>
    <n v="200"/>
    <n v="3"/>
    <n v="4"/>
  </r>
  <r>
    <n v="539"/>
    <x v="293"/>
    <x v="842"/>
    <x v="0"/>
    <n v="25"/>
    <x v="1"/>
    <n v="1"/>
    <n v="500"/>
    <n v="500"/>
    <n v="7.5"/>
    <n v="10"/>
  </r>
  <r>
    <n v="555"/>
    <x v="257"/>
    <x v="843"/>
    <x v="0"/>
    <n v="25"/>
    <x v="1"/>
    <n v="1"/>
    <n v="300"/>
    <n v="300"/>
    <n v="4.5"/>
    <n v="6"/>
  </r>
  <r>
    <n v="560"/>
    <x v="267"/>
    <x v="844"/>
    <x v="1"/>
    <n v="25"/>
    <x v="2"/>
    <n v="1"/>
    <n v="50"/>
    <n v="50"/>
    <n v="0.75"/>
    <n v="1"/>
  </r>
  <r>
    <n v="567"/>
    <x v="326"/>
    <x v="845"/>
    <x v="1"/>
    <n v="25"/>
    <x v="0"/>
    <n v="3"/>
    <n v="300"/>
    <n v="900"/>
    <n v="13.5"/>
    <n v="18"/>
  </r>
  <r>
    <n v="740"/>
    <x v="120"/>
    <x v="846"/>
    <x v="1"/>
    <n v="25"/>
    <x v="1"/>
    <n v="4"/>
    <n v="50"/>
    <n v="200"/>
    <n v="3"/>
    <n v="4"/>
  </r>
  <r>
    <n v="748"/>
    <x v="263"/>
    <x v="847"/>
    <x v="0"/>
    <n v="25"/>
    <x v="0"/>
    <n v="3"/>
    <n v="50"/>
    <n v="150"/>
    <n v="2.25"/>
    <n v="3"/>
  </r>
  <r>
    <n v="773"/>
    <x v="327"/>
    <x v="848"/>
    <x v="0"/>
    <n v="25"/>
    <x v="2"/>
    <n v="4"/>
    <n v="500"/>
    <n v="2000"/>
    <n v="30"/>
    <n v="40"/>
  </r>
  <r>
    <n v="868"/>
    <x v="131"/>
    <x v="849"/>
    <x v="1"/>
    <n v="25"/>
    <x v="2"/>
    <n v="1"/>
    <n v="300"/>
    <n v="300"/>
    <n v="4.5"/>
    <n v="6"/>
  </r>
  <r>
    <n v="925"/>
    <x v="328"/>
    <x v="850"/>
    <x v="0"/>
    <n v="25"/>
    <x v="2"/>
    <n v="1"/>
    <n v="300"/>
    <n v="300"/>
    <n v="4.5"/>
    <n v="6"/>
  </r>
  <r>
    <n v="185"/>
    <x v="264"/>
    <x v="851"/>
    <x v="0"/>
    <n v="24"/>
    <x v="0"/>
    <n v="1"/>
    <n v="25"/>
    <n v="25"/>
    <n v="0.375"/>
    <n v="0.5"/>
  </r>
  <r>
    <n v="372"/>
    <x v="23"/>
    <x v="852"/>
    <x v="1"/>
    <n v="24"/>
    <x v="1"/>
    <n v="3"/>
    <n v="500"/>
    <n v="1500"/>
    <n v="22.5"/>
    <n v="30"/>
  </r>
  <r>
    <n v="485"/>
    <x v="259"/>
    <x v="853"/>
    <x v="0"/>
    <n v="24"/>
    <x v="2"/>
    <n v="1"/>
    <n v="30"/>
    <n v="30"/>
    <n v="0.44999999999999996"/>
    <n v="0.6"/>
  </r>
  <r>
    <n v="495"/>
    <x v="265"/>
    <x v="854"/>
    <x v="0"/>
    <n v="24"/>
    <x v="1"/>
    <n v="2"/>
    <n v="30"/>
    <n v="60"/>
    <n v="0.89999999999999991"/>
    <n v="1.2"/>
  </r>
  <r>
    <n v="505"/>
    <x v="322"/>
    <x v="855"/>
    <x v="0"/>
    <n v="24"/>
    <x v="1"/>
    <n v="1"/>
    <n v="50"/>
    <n v="50"/>
    <n v="0.75"/>
    <n v="1"/>
  </r>
  <r>
    <n v="513"/>
    <x v="229"/>
    <x v="856"/>
    <x v="0"/>
    <n v="24"/>
    <x v="2"/>
    <n v="4"/>
    <n v="25"/>
    <n v="100"/>
    <n v="1.5"/>
    <n v="2"/>
  </r>
  <r>
    <n v="553"/>
    <x v="329"/>
    <x v="857"/>
    <x v="0"/>
    <n v="24"/>
    <x v="0"/>
    <n v="4"/>
    <n v="300"/>
    <n v="1200"/>
    <n v="18"/>
    <n v="24"/>
  </r>
  <r>
    <n v="583"/>
    <x v="279"/>
    <x v="858"/>
    <x v="1"/>
    <n v="24"/>
    <x v="2"/>
    <n v="4"/>
    <n v="25"/>
    <n v="100"/>
    <n v="1.5"/>
    <n v="2"/>
  </r>
  <r>
    <n v="585"/>
    <x v="297"/>
    <x v="859"/>
    <x v="1"/>
    <n v="24"/>
    <x v="0"/>
    <n v="1"/>
    <n v="25"/>
    <n v="25"/>
    <n v="0.375"/>
    <n v="0.5"/>
  </r>
  <r>
    <n v="669"/>
    <x v="20"/>
    <x v="860"/>
    <x v="0"/>
    <n v="24"/>
    <x v="1"/>
    <n v="4"/>
    <n v="300"/>
    <n v="1200"/>
    <n v="18"/>
    <n v="24"/>
  </r>
  <r>
    <n v="762"/>
    <x v="128"/>
    <x v="861"/>
    <x v="1"/>
    <n v="24"/>
    <x v="2"/>
    <n v="2"/>
    <n v="25"/>
    <n v="50"/>
    <n v="0.75"/>
    <n v="1"/>
  </r>
  <r>
    <n v="768"/>
    <x v="217"/>
    <x v="862"/>
    <x v="1"/>
    <n v="24"/>
    <x v="1"/>
    <n v="3"/>
    <n v="25"/>
    <n v="75"/>
    <n v="1.125"/>
    <n v="1.5"/>
  </r>
  <r>
    <n v="771"/>
    <x v="31"/>
    <x v="863"/>
    <x v="0"/>
    <n v="24"/>
    <x v="2"/>
    <n v="2"/>
    <n v="25"/>
    <n v="50"/>
    <n v="0.75"/>
    <n v="1"/>
  </r>
  <r>
    <n v="866"/>
    <x v="42"/>
    <x v="864"/>
    <x v="0"/>
    <n v="24"/>
    <x v="2"/>
    <n v="1"/>
    <n v="50"/>
    <n v="50"/>
    <n v="0.75"/>
    <n v="1"/>
  </r>
  <r>
    <n v="964"/>
    <x v="330"/>
    <x v="865"/>
    <x v="0"/>
    <n v="24"/>
    <x v="0"/>
    <n v="3"/>
    <n v="300"/>
    <n v="900"/>
    <n v="13.5"/>
    <n v="18"/>
  </r>
  <r>
    <n v="11"/>
    <x v="232"/>
    <x v="866"/>
    <x v="0"/>
    <n v="23"/>
    <x v="0"/>
    <n v="2"/>
    <n v="50"/>
    <n v="100"/>
    <n v="1.5"/>
    <n v="2"/>
  </r>
  <r>
    <n v="39"/>
    <x v="233"/>
    <x v="867"/>
    <x v="0"/>
    <n v="23"/>
    <x v="0"/>
    <n v="4"/>
    <n v="30"/>
    <n v="120"/>
    <n v="1.7999999999999998"/>
    <n v="2.4"/>
  </r>
  <r>
    <n v="116"/>
    <x v="141"/>
    <x v="868"/>
    <x v="1"/>
    <n v="23"/>
    <x v="0"/>
    <n v="1"/>
    <n v="30"/>
    <n v="30"/>
    <n v="0.44999999999999996"/>
    <n v="0.6"/>
  </r>
  <r>
    <n v="147"/>
    <x v="295"/>
    <x v="869"/>
    <x v="0"/>
    <n v="23"/>
    <x v="2"/>
    <n v="1"/>
    <n v="300"/>
    <n v="300"/>
    <n v="4.5"/>
    <n v="6"/>
  </r>
  <r>
    <n v="231"/>
    <x v="301"/>
    <x v="870"/>
    <x v="1"/>
    <n v="23"/>
    <x v="0"/>
    <n v="3"/>
    <n v="50"/>
    <n v="150"/>
    <n v="2.25"/>
    <n v="3"/>
  </r>
  <r>
    <n v="235"/>
    <x v="330"/>
    <x v="871"/>
    <x v="1"/>
    <n v="23"/>
    <x v="2"/>
    <n v="2"/>
    <n v="500"/>
    <n v="1000"/>
    <n v="15"/>
    <n v="20"/>
  </r>
  <r>
    <n v="240"/>
    <x v="241"/>
    <x v="872"/>
    <x v="1"/>
    <n v="23"/>
    <x v="1"/>
    <n v="1"/>
    <n v="300"/>
    <n v="300"/>
    <n v="4.5"/>
    <n v="6"/>
  </r>
  <r>
    <n v="241"/>
    <x v="298"/>
    <x v="873"/>
    <x v="1"/>
    <n v="23"/>
    <x v="2"/>
    <n v="3"/>
    <n v="25"/>
    <n v="75"/>
    <n v="1.125"/>
    <n v="1.5"/>
  </r>
  <r>
    <n v="256"/>
    <x v="331"/>
    <x v="874"/>
    <x v="0"/>
    <n v="23"/>
    <x v="0"/>
    <n v="2"/>
    <n v="500"/>
    <n v="1000"/>
    <n v="15"/>
    <n v="20"/>
  </r>
  <r>
    <n v="263"/>
    <x v="61"/>
    <x v="875"/>
    <x v="0"/>
    <n v="23"/>
    <x v="1"/>
    <n v="2"/>
    <n v="30"/>
    <n v="60"/>
    <n v="0.89999999999999991"/>
    <n v="1.2"/>
  </r>
  <r>
    <n v="274"/>
    <x v="211"/>
    <x v="876"/>
    <x v="1"/>
    <n v="23"/>
    <x v="0"/>
    <n v="2"/>
    <n v="500"/>
    <n v="1000"/>
    <n v="15"/>
    <n v="20"/>
  </r>
  <r>
    <n v="294"/>
    <x v="321"/>
    <x v="877"/>
    <x v="1"/>
    <n v="23"/>
    <x v="0"/>
    <n v="3"/>
    <n v="30"/>
    <n v="90"/>
    <n v="1.3499999999999999"/>
    <n v="1.8"/>
  </r>
  <r>
    <n v="369"/>
    <x v="212"/>
    <x v="878"/>
    <x v="0"/>
    <n v="23"/>
    <x v="2"/>
    <n v="3"/>
    <n v="500"/>
    <n v="1500"/>
    <n v="22.5"/>
    <n v="30"/>
  </r>
  <r>
    <n v="370"/>
    <x v="136"/>
    <x v="879"/>
    <x v="0"/>
    <n v="23"/>
    <x v="2"/>
    <n v="2"/>
    <n v="30"/>
    <n v="60"/>
    <n v="0.89999999999999991"/>
    <n v="1.2"/>
  </r>
  <r>
    <n v="426"/>
    <x v="258"/>
    <x v="880"/>
    <x v="0"/>
    <n v="23"/>
    <x v="2"/>
    <n v="3"/>
    <n v="50"/>
    <n v="150"/>
    <n v="2.25"/>
    <n v="3"/>
  </r>
  <r>
    <n v="496"/>
    <x v="198"/>
    <x v="881"/>
    <x v="0"/>
    <n v="23"/>
    <x v="0"/>
    <n v="2"/>
    <n v="300"/>
    <n v="600"/>
    <n v="9"/>
    <n v="12"/>
  </r>
  <r>
    <n v="644"/>
    <x v="157"/>
    <x v="882"/>
    <x v="0"/>
    <n v="23"/>
    <x v="1"/>
    <n v="3"/>
    <n v="25"/>
    <n v="75"/>
    <n v="1.125"/>
    <n v="1.5"/>
  </r>
  <r>
    <n v="663"/>
    <x v="263"/>
    <x v="883"/>
    <x v="0"/>
    <n v="23"/>
    <x v="0"/>
    <n v="4"/>
    <n v="300"/>
    <n v="1200"/>
    <n v="18"/>
    <n v="24"/>
  </r>
  <r>
    <n v="747"/>
    <x v="212"/>
    <x v="884"/>
    <x v="0"/>
    <n v="23"/>
    <x v="1"/>
    <n v="1"/>
    <n v="30"/>
    <n v="30"/>
    <n v="0.44999999999999996"/>
    <n v="0.6"/>
  </r>
  <r>
    <n v="858"/>
    <x v="311"/>
    <x v="885"/>
    <x v="0"/>
    <n v="23"/>
    <x v="2"/>
    <n v="2"/>
    <n v="50"/>
    <n v="100"/>
    <n v="1.5"/>
    <n v="2"/>
  </r>
  <r>
    <n v="879"/>
    <x v="1"/>
    <x v="886"/>
    <x v="0"/>
    <n v="23"/>
    <x v="0"/>
    <n v="1"/>
    <n v="30"/>
    <n v="30"/>
    <n v="0.44999999999999996"/>
    <n v="0.6"/>
  </r>
  <r>
    <n v="929"/>
    <x v="183"/>
    <x v="887"/>
    <x v="1"/>
    <n v="23"/>
    <x v="1"/>
    <n v="3"/>
    <n v="25"/>
    <n v="75"/>
    <n v="1.125"/>
    <n v="1.5"/>
  </r>
  <r>
    <n v="948"/>
    <x v="205"/>
    <x v="888"/>
    <x v="1"/>
    <n v="23"/>
    <x v="2"/>
    <n v="3"/>
    <n v="25"/>
    <n v="75"/>
    <n v="1.125"/>
    <n v="1.5"/>
  </r>
  <r>
    <n v="998"/>
    <x v="70"/>
    <x v="889"/>
    <x v="1"/>
    <n v="23"/>
    <x v="1"/>
    <n v="4"/>
    <n v="25"/>
    <n v="100"/>
    <n v="1.5"/>
    <n v="2"/>
  </r>
  <r>
    <n v="13"/>
    <x v="69"/>
    <x v="890"/>
    <x v="0"/>
    <n v="22"/>
    <x v="2"/>
    <n v="3"/>
    <n v="500"/>
    <n v="1500"/>
    <n v="22.5"/>
    <n v="30"/>
  </r>
  <r>
    <n v="20"/>
    <x v="197"/>
    <x v="891"/>
    <x v="0"/>
    <n v="22"/>
    <x v="0"/>
    <n v="3"/>
    <n v="300"/>
    <n v="900"/>
    <n v="13.5"/>
    <n v="18"/>
  </r>
  <r>
    <n v="42"/>
    <x v="184"/>
    <x v="892"/>
    <x v="0"/>
    <n v="22"/>
    <x v="0"/>
    <n v="3"/>
    <n v="300"/>
    <n v="900"/>
    <n v="13.5"/>
    <n v="18"/>
  </r>
  <r>
    <n v="44"/>
    <x v="332"/>
    <x v="893"/>
    <x v="1"/>
    <n v="22"/>
    <x v="0"/>
    <n v="1"/>
    <n v="25"/>
    <n v="25"/>
    <n v="0.375"/>
    <n v="0.5"/>
  </r>
  <r>
    <n v="76"/>
    <x v="155"/>
    <x v="894"/>
    <x v="1"/>
    <n v="22"/>
    <x v="2"/>
    <n v="2"/>
    <n v="50"/>
    <n v="100"/>
    <n v="1.5"/>
    <n v="2"/>
  </r>
  <r>
    <n v="105"/>
    <x v="71"/>
    <x v="895"/>
    <x v="1"/>
    <n v="22"/>
    <x v="2"/>
    <n v="1"/>
    <n v="500"/>
    <n v="500"/>
    <n v="7.5"/>
    <n v="10"/>
  </r>
  <r>
    <n v="114"/>
    <x v="222"/>
    <x v="896"/>
    <x v="1"/>
    <n v="22"/>
    <x v="1"/>
    <n v="4"/>
    <n v="25"/>
    <n v="100"/>
    <n v="1.5"/>
    <n v="2"/>
  </r>
  <r>
    <n v="141"/>
    <x v="282"/>
    <x v="897"/>
    <x v="1"/>
    <n v="22"/>
    <x v="2"/>
    <n v="1"/>
    <n v="50"/>
    <n v="50"/>
    <n v="0.75"/>
    <n v="1"/>
  </r>
  <r>
    <n v="149"/>
    <x v="45"/>
    <x v="898"/>
    <x v="0"/>
    <n v="22"/>
    <x v="0"/>
    <n v="3"/>
    <n v="25"/>
    <n v="75"/>
    <n v="1.125"/>
    <n v="1.5"/>
  </r>
  <r>
    <n v="273"/>
    <x v="40"/>
    <x v="899"/>
    <x v="1"/>
    <n v="22"/>
    <x v="1"/>
    <n v="1"/>
    <n v="50"/>
    <n v="50"/>
    <n v="0.75"/>
    <n v="1"/>
  </r>
  <r>
    <n v="296"/>
    <x v="157"/>
    <x v="900"/>
    <x v="1"/>
    <n v="22"/>
    <x v="0"/>
    <n v="4"/>
    <n v="300"/>
    <n v="1200"/>
    <n v="18"/>
    <n v="24"/>
  </r>
  <r>
    <n v="317"/>
    <x v="34"/>
    <x v="901"/>
    <x v="0"/>
    <n v="22"/>
    <x v="2"/>
    <n v="3"/>
    <n v="30"/>
    <n v="90"/>
    <n v="1.3499999999999999"/>
    <n v="1.8"/>
  </r>
  <r>
    <n v="339"/>
    <x v="10"/>
    <x v="902"/>
    <x v="1"/>
    <n v="22"/>
    <x v="2"/>
    <n v="2"/>
    <n v="25"/>
    <n v="50"/>
    <n v="0.75"/>
    <n v="1"/>
  </r>
  <r>
    <n v="393"/>
    <x v="45"/>
    <x v="903"/>
    <x v="1"/>
    <n v="22"/>
    <x v="1"/>
    <n v="2"/>
    <n v="500"/>
    <n v="1000"/>
    <n v="15"/>
    <n v="20"/>
  </r>
  <r>
    <n v="406"/>
    <x v="103"/>
    <x v="904"/>
    <x v="1"/>
    <n v="22"/>
    <x v="1"/>
    <n v="4"/>
    <n v="25"/>
    <n v="100"/>
    <n v="1.5"/>
    <n v="2"/>
  </r>
  <r>
    <n v="420"/>
    <x v="169"/>
    <x v="905"/>
    <x v="1"/>
    <n v="22"/>
    <x v="0"/>
    <n v="4"/>
    <n v="500"/>
    <n v="2000"/>
    <n v="30"/>
    <n v="40"/>
  </r>
  <r>
    <n v="447"/>
    <x v="68"/>
    <x v="906"/>
    <x v="0"/>
    <n v="22"/>
    <x v="1"/>
    <n v="4"/>
    <n v="500"/>
    <n v="2000"/>
    <n v="30"/>
    <n v="40"/>
  </r>
  <r>
    <n v="597"/>
    <x v="230"/>
    <x v="907"/>
    <x v="0"/>
    <n v="22"/>
    <x v="1"/>
    <n v="4"/>
    <n v="300"/>
    <n v="1200"/>
    <n v="18"/>
    <n v="24"/>
  </r>
  <r>
    <n v="606"/>
    <x v="42"/>
    <x v="908"/>
    <x v="0"/>
    <n v="22"/>
    <x v="2"/>
    <n v="1"/>
    <n v="50"/>
    <n v="50"/>
    <n v="0.75"/>
    <n v="1"/>
  </r>
  <r>
    <n v="695"/>
    <x v="244"/>
    <x v="909"/>
    <x v="1"/>
    <n v="22"/>
    <x v="2"/>
    <n v="3"/>
    <n v="50"/>
    <n v="150"/>
    <n v="2.25"/>
    <n v="3"/>
  </r>
  <r>
    <n v="836"/>
    <x v="76"/>
    <x v="910"/>
    <x v="1"/>
    <n v="22"/>
    <x v="0"/>
    <n v="1"/>
    <n v="50"/>
    <n v="50"/>
    <n v="0.75"/>
    <n v="1"/>
  </r>
  <r>
    <n v="880"/>
    <x v="77"/>
    <x v="911"/>
    <x v="0"/>
    <n v="22"/>
    <x v="1"/>
    <n v="2"/>
    <n v="500"/>
    <n v="1000"/>
    <n v="15"/>
    <n v="20"/>
  </r>
  <r>
    <n v="881"/>
    <x v="81"/>
    <x v="912"/>
    <x v="0"/>
    <n v="22"/>
    <x v="2"/>
    <n v="1"/>
    <n v="300"/>
    <n v="300"/>
    <n v="4.5"/>
    <n v="6"/>
  </r>
  <r>
    <n v="919"/>
    <x v="311"/>
    <x v="913"/>
    <x v="1"/>
    <n v="22"/>
    <x v="1"/>
    <n v="2"/>
    <n v="25"/>
    <n v="50"/>
    <n v="0.75"/>
    <n v="1"/>
  </r>
  <r>
    <n v="926"/>
    <x v="188"/>
    <x v="914"/>
    <x v="0"/>
    <n v="22"/>
    <x v="2"/>
    <n v="1"/>
    <n v="30"/>
    <n v="30"/>
    <n v="0.44999999999999996"/>
    <n v="0.6"/>
  </r>
  <r>
    <n v="933"/>
    <x v="333"/>
    <x v="915"/>
    <x v="0"/>
    <n v="22"/>
    <x v="1"/>
    <n v="1"/>
    <n v="30"/>
    <n v="30"/>
    <n v="0.44999999999999996"/>
    <n v="0.6"/>
  </r>
  <r>
    <n v="965"/>
    <x v="82"/>
    <x v="916"/>
    <x v="0"/>
    <n v="22"/>
    <x v="0"/>
    <n v="4"/>
    <n v="50"/>
    <n v="200"/>
    <n v="3"/>
    <n v="4"/>
  </r>
  <r>
    <n v="61"/>
    <x v="211"/>
    <x v="917"/>
    <x v="0"/>
    <n v="21"/>
    <x v="1"/>
    <n v="4"/>
    <n v="50"/>
    <n v="200"/>
    <n v="3"/>
    <n v="4"/>
  </r>
  <r>
    <n v="107"/>
    <x v="333"/>
    <x v="918"/>
    <x v="1"/>
    <n v="21"/>
    <x v="0"/>
    <n v="4"/>
    <n v="300"/>
    <n v="1200"/>
    <n v="18"/>
    <n v="24"/>
  </r>
  <r>
    <n v="129"/>
    <x v="156"/>
    <x v="919"/>
    <x v="1"/>
    <n v="21"/>
    <x v="1"/>
    <n v="2"/>
    <n v="300"/>
    <n v="600"/>
    <n v="9"/>
    <n v="12"/>
  </r>
  <r>
    <n v="131"/>
    <x v="278"/>
    <x v="920"/>
    <x v="1"/>
    <n v="21"/>
    <x v="1"/>
    <n v="2"/>
    <n v="300"/>
    <n v="600"/>
    <n v="9"/>
    <n v="12"/>
  </r>
  <r>
    <n v="212"/>
    <x v="274"/>
    <x v="921"/>
    <x v="0"/>
    <n v="21"/>
    <x v="0"/>
    <n v="3"/>
    <n v="500"/>
    <n v="1500"/>
    <n v="22.5"/>
    <n v="30"/>
  </r>
  <r>
    <n v="242"/>
    <x v="220"/>
    <x v="922"/>
    <x v="0"/>
    <n v="21"/>
    <x v="0"/>
    <n v="1"/>
    <n v="25"/>
    <n v="25"/>
    <n v="0.375"/>
    <n v="0.5"/>
  </r>
  <r>
    <n v="261"/>
    <x v="69"/>
    <x v="923"/>
    <x v="0"/>
    <n v="21"/>
    <x v="0"/>
    <n v="2"/>
    <n v="25"/>
    <n v="50"/>
    <n v="0.75"/>
    <n v="1"/>
  </r>
  <r>
    <n v="276"/>
    <x v="207"/>
    <x v="924"/>
    <x v="1"/>
    <n v="21"/>
    <x v="1"/>
    <n v="4"/>
    <n v="25"/>
    <n v="100"/>
    <n v="1.5"/>
    <n v="2"/>
  </r>
  <r>
    <n v="343"/>
    <x v="315"/>
    <x v="925"/>
    <x v="0"/>
    <n v="21"/>
    <x v="2"/>
    <n v="2"/>
    <n v="25"/>
    <n v="50"/>
    <n v="0.75"/>
    <n v="1"/>
  </r>
  <r>
    <n v="389"/>
    <x v="334"/>
    <x v="926"/>
    <x v="0"/>
    <n v="21"/>
    <x v="0"/>
    <n v="2"/>
    <n v="25"/>
    <n v="50"/>
    <n v="0.75"/>
    <n v="1"/>
  </r>
  <r>
    <n v="409"/>
    <x v="216"/>
    <x v="927"/>
    <x v="1"/>
    <n v="21"/>
    <x v="2"/>
    <n v="3"/>
    <n v="300"/>
    <n v="900"/>
    <n v="13.5"/>
    <n v="18"/>
  </r>
  <r>
    <n v="446"/>
    <x v="7"/>
    <x v="928"/>
    <x v="0"/>
    <n v="21"/>
    <x v="2"/>
    <n v="1"/>
    <n v="50"/>
    <n v="50"/>
    <n v="0.75"/>
    <n v="1"/>
  </r>
  <r>
    <n v="537"/>
    <x v="13"/>
    <x v="929"/>
    <x v="1"/>
    <n v="21"/>
    <x v="1"/>
    <n v="1"/>
    <n v="500"/>
    <n v="500"/>
    <n v="7.5"/>
    <n v="10"/>
  </r>
  <r>
    <n v="577"/>
    <x v="43"/>
    <x v="930"/>
    <x v="0"/>
    <n v="21"/>
    <x v="1"/>
    <n v="4"/>
    <n v="500"/>
    <n v="2000"/>
    <n v="30"/>
    <n v="40"/>
  </r>
  <r>
    <n v="636"/>
    <x v="218"/>
    <x v="931"/>
    <x v="1"/>
    <n v="21"/>
    <x v="1"/>
    <n v="3"/>
    <n v="500"/>
    <n v="1500"/>
    <n v="22.5"/>
    <n v="30"/>
  </r>
  <r>
    <n v="801"/>
    <x v="335"/>
    <x v="932"/>
    <x v="0"/>
    <n v="21"/>
    <x v="0"/>
    <n v="4"/>
    <n v="50"/>
    <n v="200"/>
    <n v="3"/>
    <n v="4"/>
  </r>
  <r>
    <n v="843"/>
    <x v="168"/>
    <x v="933"/>
    <x v="0"/>
    <n v="21"/>
    <x v="1"/>
    <n v="3"/>
    <n v="500"/>
    <n v="1500"/>
    <n v="22.5"/>
    <n v="30"/>
  </r>
  <r>
    <n v="853"/>
    <x v="87"/>
    <x v="934"/>
    <x v="0"/>
    <n v="21"/>
    <x v="1"/>
    <n v="2"/>
    <n v="500"/>
    <n v="1000"/>
    <n v="15"/>
    <n v="20"/>
  </r>
  <r>
    <n v="867"/>
    <x v="29"/>
    <x v="935"/>
    <x v="0"/>
    <n v="21"/>
    <x v="2"/>
    <n v="1"/>
    <n v="500"/>
    <n v="500"/>
    <n v="7.5"/>
    <n v="10"/>
  </r>
  <r>
    <n v="900"/>
    <x v="268"/>
    <x v="936"/>
    <x v="0"/>
    <n v="21"/>
    <x v="0"/>
    <n v="2"/>
    <n v="30"/>
    <n v="60"/>
    <n v="0.89999999999999991"/>
    <n v="1.2"/>
  </r>
  <r>
    <n v="46"/>
    <x v="97"/>
    <x v="937"/>
    <x v="1"/>
    <n v="20"/>
    <x v="2"/>
    <n v="4"/>
    <n v="300"/>
    <n v="1200"/>
    <n v="18"/>
    <n v="24"/>
  </r>
  <r>
    <n v="72"/>
    <x v="91"/>
    <x v="938"/>
    <x v="1"/>
    <n v="20"/>
    <x v="2"/>
    <n v="4"/>
    <n v="500"/>
    <n v="2000"/>
    <n v="30"/>
    <n v="40"/>
  </r>
  <r>
    <n v="133"/>
    <x v="336"/>
    <x v="939"/>
    <x v="0"/>
    <n v="20"/>
    <x v="2"/>
    <n v="3"/>
    <n v="300"/>
    <n v="900"/>
    <n v="13.5"/>
    <n v="18"/>
  </r>
  <r>
    <n v="135"/>
    <x v="337"/>
    <x v="940"/>
    <x v="0"/>
    <n v="20"/>
    <x v="0"/>
    <n v="2"/>
    <n v="25"/>
    <n v="50"/>
    <n v="0.75"/>
    <n v="1"/>
  </r>
  <r>
    <n v="186"/>
    <x v="48"/>
    <x v="941"/>
    <x v="0"/>
    <n v="20"/>
    <x v="0"/>
    <n v="4"/>
    <n v="50"/>
    <n v="200"/>
    <n v="3"/>
    <n v="4"/>
  </r>
  <r>
    <n v="214"/>
    <x v="2"/>
    <x v="942"/>
    <x v="0"/>
    <n v="20"/>
    <x v="1"/>
    <n v="2"/>
    <n v="30"/>
    <n v="60"/>
    <n v="0.89999999999999991"/>
    <n v="1.2"/>
  </r>
  <r>
    <n v="249"/>
    <x v="338"/>
    <x v="943"/>
    <x v="0"/>
    <n v="20"/>
    <x v="0"/>
    <n v="1"/>
    <n v="50"/>
    <n v="50"/>
    <n v="0.75"/>
    <n v="1"/>
  </r>
  <r>
    <n v="292"/>
    <x v="184"/>
    <x v="944"/>
    <x v="0"/>
    <n v="20"/>
    <x v="1"/>
    <n v="4"/>
    <n v="300"/>
    <n v="1200"/>
    <n v="18"/>
    <n v="24"/>
  </r>
  <r>
    <n v="371"/>
    <x v="268"/>
    <x v="945"/>
    <x v="1"/>
    <n v="20"/>
    <x v="1"/>
    <n v="1"/>
    <n v="25"/>
    <n v="25"/>
    <n v="0.375"/>
    <n v="0.5"/>
  </r>
  <r>
    <n v="542"/>
    <x v="176"/>
    <x v="946"/>
    <x v="1"/>
    <n v="20"/>
    <x v="1"/>
    <n v="1"/>
    <n v="50"/>
    <n v="50"/>
    <n v="0.75"/>
    <n v="1"/>
  </r>
  <r>
    <n v="557"/>
    <x v="94"/>
    <x v="947"/>
    <x v="1"/>
    <n v="20"/>
    <x v="1"/>
    <n v="3"/>
    <n v="30"/>
    <n v="90"/>
    <n v="1.3499999999999999"/>
    <n v="1.8"/>
  </r>
  <r>
    <n v="563"/>
    <x v="260"/>
    <x v="948"/>
    <x v="0"/>
    <n v="20"/>
    <x v="0"/>
    <n v="2"/>
    <n v="30"/>
    <n v="60"/>
    <n v="0.89999999999999991"/>
    <n v="1.2"/>
  </r>
  <r>
    <n v="602"/>
    <x v="75"/>
    <x v="949"/>
    <x v="1"/>
    <n v="20"/>
    <x v="2"/>
    <n v="1"/>
    <n v="300"/>
    <n v="300"/>
    <n v="4.5"/>
    <n v="6"/>
  </r>
  <r>
    <n v="722"/>
    <x v="83"/>
    <x v="950"/>
    <x v="0"/>
    <n v="20"/>
    <x v="1"/>
    <n v="3"/>
    <n v="300"/>
    <n v="900"/>
    <n v="13.5"/>
    <n v="18"/>
  </r>
  <r>
    <n v="792"/>
    <x v="225"/>
    <x v="951"/>
    <x v="1"/>
    <n v="20"/>
    <x v="1"/>
    <n v="1"/>
    <n v="50"/>
    <n v="50"/>
    <n v="0.75"/>
    <n v="1"/>
  </r>
  <r>
    <n v="839"/>
    <x v="49"/>
    <x v="952"/>
    <x v="1"/>
    <n v="20"/>
    <x v="2"/>
    <n v="4"/>
    <n v="300"/>
    <n v="1200"/>
    <n v="18"/>
    <n v="24"/>
  </r>
  <r>
    <n v="878"/>
    <x v="317"/>
    <x v="953"/>
    <x v="1"/>
    <n v="20"/>
    <x v="0"/>
    <n v="1"/>
    <n v="30"/>
    <n v="30"/>
    <n v="0.44999999999999996"/>
    <n v="0.6"/>
  </r>
  <r>
    <n v="892"/>
    <x v="211"/>
    <x v="954"/>
    <x v="0"/>
    <n v="20"/>
    <x v="2"/>
    <n v="1"/>
    <n v="50"/>
    <n v="50"/>
    <n v="0.75"/>
    <n v="1"/>
  </r>
  <r>
    <n v="906"/>
    <x v="107"/>
    <x v="955"/>
    <x v="1"/>
    <n v="20"/>
    <x v="0"/>
    <n v="1"/>
    <n v="50"/>
    <n v="50"/>
    <n v="0.75"/>
    <n v="1"/>
  </r>
  <r>
    <n v="910"/>
    <x v="134"/>
    <x v="956"/>
    <x v="1"/>
    <n v="20"/>
    <x v="1"/>
    <n v="3"/>
    <n v="50"/>
    <n v="150"/>
    <n v="2.25"/>
    <n v="3"/>
  </r>
  <r>
    <n v="940"/>
    <x v="243"/>
    <x v="957"/>
    <x v="1"/>
    <n v="20"/>
    <x v="2"/>
    <n v="1"/>
    <n v="30"/>
    <n v="30"/>
    <n v="0.44999999999999996"/>
    <n v="0.6"/>
  </r>
  <r>
    <n v="16"/>
    <x v="184"/>
    <x v="958"/>
    <x v="0"/>
    <n v="19"/>
    <x v="0"/>
    <n v="3"/>
    <n v="500"/>
    <n v="1500"/>
    <n v="22.5"/>
    <n v="30"/>
  </r>
  <r>
    <n v="86"/>
    <x v="6"/>
    <x v="959"/>
    <x v="0"/>
    <n v="19"/>
    <x v="1"/>
    <n v="3"/>
    <n v="30"/>
    <n v="90"/>
    <n v="1.3499999999999999"/>
    <n v="1.8"/>
  </r>
  <r>
    <n v="117"/>
    <x v="339"/>
    <x v="960"/>
    <x v="0"/>
    <n v="19"/>
    <x v="2"/>
    <n v="2"/>
    <n v="500"/>
    <n v="1000"/>
    <n v="15"/>
    <n v="20"/>
  </r>
  <r>
    <n v="181"/>
    <x v="340"/>
    <x v="961"/>
    <x v="0"/>
    <n v="19"/>
    <x v="2"/>
    <n v="4"/>
    <n v="300"/>
    <n v="1200"/>
    <n v="18"/>
    <n v="24"/>
  </r>
  <r>
    <n v="257"/>
    <x v="332"/>
    <x v="962"/>
    <x v="0"/>
    <n v="19"/>
    <x v="1"/>
    <n v="4"/>
    <n v="500"/>
    <n v="2000"/>
    <n v="30"/>
    <n v="40"/>
  </r>
  <r>
    <n v="266"/>
    <x v="334"/>
    <x v="963"/>
    <x v="1"/>
    <n v="19"/>
    <x v="2"/>
    <n v="2"/>
    <n v="30"/>
    <n v="60"/>
    <n v="0.89999999999999991"/>
    <n v="1.2"/>
  </r>
  <r>
    <n v="300"/>
    <x v="330"/>
    <x v="964"/>
    <x v="1"/>
    <n v="19"/>
    <x v="2"/>
    <n v="4"/>
    <n v="50"/>
    <n v="200"/>
    <n v="3"/>
    <n v="4"/>
  </r>
  <r>
    <n v="303"/>
    <x v="5"/>
    <x v="965"/>
    <x v="0"/>
    <n v="19"/>
    <x v="2"/>
    <n v="3"/>
    <n v="30"/>
    <n v="90"/>
    <n v="1.3499999999999999"/>
    <n v="1.8"/>
  </r>
  <r>
    <n v="364"/>
    <x v="141"/>
    <x v="966"/>
    <x v="1"/>
    <n v="19"/>
    <x v="1"/>
    <n v="1"/>
    <n v="500"/>
    <n v="500"/>
    <n v="7.5"/>
    <n v="10"/>
  </r>
  <r>
    <n v="391"/>
    <x v="89"/>
    <x v="967"/>
    <x v="0"/>
    <n v="19"/>
    <x v="1"/>
    <n v="2"/>
    <n v="25"/>
    <n v="50"/>
    <n v="0.75"/>
    <n v="1"/>
  </r>
  <r>
    <n v="412"/>
    <x v="47"/>
    <x v="968"/>
    <x v="1"/>
    <n v="19"/>
    <x v="2"/>
    <n v="4"/>
    <n v="500"/>
    <n v="2000"/>
    <n v="30"/>
    <n v="40"/>
  </r>
  <r>
    <n v="484"/>
    <x v="187"/>
    <x v="969"/>
    <x v="1"/>
    <n v="19"/>
    <x v="0"/>
    <n v="4"/>
    <n v="300"/>
    <n v="1200"/>
    <n v="18"/>
    <n v="24"/>
  </r>
  <r>
    <n v="533"/>
    <x v="341"/>
    <x v="970"/>
    <x v="0"/>
    <n v="19"/>
    <x v="2"/>
    <n v="3"/>
    <n v="500"/>
    <n v="1500"/>
    <n v="22.5"/>
    <n v="30"/>
  </r>
  <r>
    <n v="594"/>
    <x v="178"/>
    <x v="971"/>
    <x v="1"/>
    <n v="19"/>
    <x v="2"/>
    <n v="2"/>
    <n v="300"/>
    <n v="600"/>
    <n v="9"/>
    <n v="12"/>
  </r>
  <r>
    <n v="601"/>
    <x v="316"/>
    <x v="972"/>
    <x v="0"/>
    <n v="19"/>
    <x v="0"/>
    <n v="1"/>
    <n v="30"/>
    <n v="30"/>
    <n v="0.44999999999999996"/>
    <n v="0.6"/>
  </r>
  <r>
    <n v="628"/>
    <x v="315"/>
    <x v="973"/>
    <x v="1"/>
    <n v="19"/>
    <x v="1"/>
    <n v="4"/>
    <n v="50"/>
    <n v="200"/>
    <n v="3"/>
    <n v="4"/>
  </r>
  <r>
    <n v="677"/>
    <x v="193"/>
    <x v="974"/>
    <x v="1"/>
    <n v="19"/>
    <x v="1"/>
    <n v="3"/>
    <n v="500"/>
    <n v="1500"/>
    <n v="22.5"/>
    <n v="30"/>
  </r>
  <r>
    <n v="709"/>
    <x v="342"/>
    <x v="975"/>
    <x v="1"/>
    <n v="19"/>
    <x v="2"/>
    <n v="2"/>
    <n v="500"/>
    <n v="1000"/>
    <n v="15"/>
    <n v="20"/>
  </r>
  <r>
    <n v="812"/>
    <x v="254"/>
    <x v="976"/>
    <x v="0"/>
    <n v="19"/>
    <x v="2"/>
    <n v="3"/>
    <n v="25"/>
    <n v="75"/>
    <n v="1.125"/>
    <n v="1.5"/>
  </r>
  <r>
    <n v="979"/>
    <x v="5"/>
    <x v="977"/>
    <x v="1"/>
    <n v="19"/>
    <x v="1"/>
    <n v="1"/>
    <n v="25"/>
    <n v="25"/>
    <n v="0.375"/>
    <n v="0.5"/>
  </r>
  <r>
    <n v="985"/>
    <x v="325"/>
    <x v="978"/>
    <x v="1"/>
    <n v="19"/>
    <x v="2"/>
    <n v="2"/>
    <n v="25"/>
    <n v="50"/>
    <n v="0.75"/>
    <n v="1"/>
  </r>
  <r>
    <n v="22"/>
    <x v="35"/>
    <x v="979"/>
    <x v="0"/>
    <n v="18"/>
    <x v="0"/>
    <n v="2"/>
    <n v="50"/>
    <n v="100"/>
    <n v="1.5"/>
    <n v="2"/>
  </r>
  <r>
    <n v="37"/>
    <x v="91"/>
    <x v="980"/>
    <x v="1"/>
    <n v="18"/>
    <x v="1"/>
    <n v="3"/>
    <n v="25"/>
    <n v="75"/>
    <n v="1.125"/>
    <n v="1.5"/>
  </r>
  <r>
    <n v="58"/>
    <x v="137"/>
    <x v="981"/>
    <x v="0"/>
    <n v="18"/>
    <x v="0"/>
    <n v="4"/>
    <n v="300"/>
    <n v="1200"/>
    <n v="18"/>
    <n v="24"/>
  </r>
  <r>
    <n v="62"/>
    <x v="171"/>
    <x v="982"/>
    <x v="0"/>
    <n v="18"/>
    <x v="1"/>
    <n v="2"/>
    <n v="50"/>
    <n v="100"/>
    <n v="1.5"/>
    <n v="2"/>
  </r>
  <r>
    <n v="74"/>
    <x v="296"/>
    <x v="983"/>
    <x v="1"/>
    <n v="18"/>
    <x v="1"/>
    <n v="4"/>
    <n v="500"/>
    <n v="2000"/>
    <n v="30"/>
    <n v="40"/>
  </r>
  <r>
    <n v="148"/>
    <x v="236"/>
    <x v="984"/>
    <x v="0"/>
    <n v="18"/>
    <x v="0"/>
    <n v="2"/>
    <n v="30"/>
    <n v="60"/>
    <n v="0.89999999999999991"/>
    <n v="1.2"/>
  </r>
  <r>
    <n v="169"/>
    <x v="202"/>
    <x v="985"/>
    <x v="0"/>
    <n v="18"/>
    <x v="1"/>
    <n v="3"/>
    <n v="500"/>
    <n v="1500"/>
    <n v="22.5"/>
    <n v="30"/>
  </r>
  <r>
    <n v="283"/>
    <x v="40"/>
    <x v="986"/>
    <x v="1"/>
    <n v="18"/>
    <x v="2"/>
    <n v="1"/>
    <n v="500"/>
    <n v="500"/>
    <n v="7.5"/>
    <n v="10"/>
  </r>
  <r>
    <n v="305"/>
    <x v="14"/>
    <x v="987"/>
    <x v="1"/>
    <n v="18"/>
    <x v="1"/>
    <n v="1"/>
    <n v="30"/>
    <n v="30"/>
    <n v="0.44999999999999996"/>
    <n v="0.6"/>
  </r>
  <r>
    <n v="326"/>
    <x v="343"/>
    <x v="988"/>
    <x v="1"/>
    <n v="18"/>
    <x v="0"/>
    <n v="3"/>
    <n v="25"/>
    <n v="75"/>
    <n v="1.125"/>
    <n v="1.5"/>
  </r>
  <r>
    <n v="461"/>
    <x v="155"/>
    <x v="989"/>
    <x v="1"/>
    <n v="18"/>
    <x v="1"/>
    <n v="2"/>
    <n v="500"/>
    <n v="1000"/>
    <n v="15"/>
    <n v="20"/>
  </r>
  <r>
    <n v="469"/>
    <x v="40"/>
    <x v="990"/>
    <x v="0"/>
    <n v="18"/>
    <x v="1"/>
    <n v="3"/>
    <n v="25"/>
    <n v="75"/>
    <n v="1.125"/>
    <n v="1.5"/>
  </r>
  <r>
    <n v="514"/>
    <x v="15"/>
    <x v="991"/>
    <x v="1"/>
    <n v="18"/>
    <x v="2"/>
    <n v="1"/>
    <n v="300"/>
    <n v="300"/>
    <n v="4.5"/>
    <n v="6"/>
  </r>
  <r>
    <n v="530"/>
    <x v="120"/>
    <x v="992"/>
    <x v="1"/>
    <n v="18"/>
    <x v="2"/>
    <n v="4"/>
    <n v="30"/>
    <n v="120"/>
    <n v="1.7999999999999998"/>
    <n v="2.4"/>
  </r>
  <r>
    <n v="538"/>
    <x v="95"/>
    <x v="993"/>
    <x v="0"/>
    <n v="18"/>
    <x v="0"/>
    <n v="3"/>
    <n v="50"/>
    <n v="150"/>
    <n v="2.25"/>
    <n v="3"/>
  </r>
  <r>
    <n v="556"/>
    <x v="107"/>
    <x v="994"/>
    <x v="1"/>
    <n v="18"/>
    <x v="2"/>
    <n v="1"/>
    <n v="50"/>
    <n v="50"/>
    <n v="0.75"/>
    <n v="1"/>
  </r>
  <r>
    <n v="595"/>
    <x v="82"/>
    <x v="995"/>
    <x v="1"/>
    <n v="18"/>
    <x v="0"/>
    <n v="4"/>
    <n v="500"/>
    <n v="2000"/>
    <n v="30"/>
    <n v="40"/>
  </r>
  <r>
    <n v="679"/>
    <x v="121"/>
    <x v="996"/>
    <x v="1"/>
    <n v="18"/>
    <x v="1"/>
    <n v="3"/>
    <n v="30"/>
    <n v="90"/>
    <n v="1.3499999999999999"/>
    <n v="1.8"/>
  </r>
  <r>
    <n v="714"/>
    <x v="344"/>
    <x v="997"/>
    <x v="1"/>
    <n v="18"/>
    <x v="0"/>
    <n v="1"/>
    <n v="500"/>
    <n v="500"/>
    <n v="7.5"/>
    <n v="10"/>
  </r>
  <r>
    <n v="837"/>
    <x v="242"/>
    <x v="998"/>
    <x v="0"/>
    <n v="18"/>
    <x v="1"/>
    <n v="3"/>
    <n v="30"/>
    <n v="90"/>
    <n v="1.3499999999999999"/>
    <n v="1.8"/>
  </r>
  <r>
    <n v="847"/>
    <x v="192"/>
    <x v="999"/>
    <x v="1"/>
    <n v="18"/>
    <x v="2"/>
    <n v="4"/>
    <n v="300"/>
    <n v="1200"/>
    <n v="18"/>
    <n v="24"/>
  </r>
  <r>
    <m/>
    <x v="345"/>
    <x v="1000"/>
    <x v="2"/>
    <m/>
    <x v="3"/>
    <m/>
    <m/>
    <m/>
    <m/>
    <m/>
  </r>
  <r>
    <m/>
    <x v="345"/>
    <x v="1000"/>
    <x v="2"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75"/>
    <n v="85"/>
    <n v="85"/>
    <n v="81.666666666666671"/>
    <n v="85"/>
    <n v="75"/>
    <x v="0"/>
  </r>
  <r>
    <x v="1"/>
    <n v="80"/>
    <n v="75"/>
    <n v="90"/>
    <n v="81.666666666666671"/>
    <n v="90"/>
    <n v="75"/>
    <x v="0"/>
  </r>
  <r>
    <x v="2"/>
    <n v="85"/>
    <n v="75"/>
    <n v="80"/>
    <n v="80"/>
    <n v="85"/>
    <n v="75"/>
    <x v="0"/>
  </r>
  <r>
    <x v="3"/>
    <n v="80"/>
    <n v="70"/>
    <n v="80"/>
    <n v="76.666666666666671"/>
    <n v="80"/>
    <n v="70"/>
    <x v="0"/>
  </r>
  <r>
    <x v="4"/>
    <n v="80"/>
    <n v="70"/>
    <n v="80"/>
    <n v="76.666666666666671"/>
    <n v="80"/>
    <n v="70"/>
    <x v="0"/>
  </r>
  <r>
    <x v="5"/>
    <n v="65"/>
    <n v="80"/>
    <n v="70"/>
    <n v="71.666666666666671"/>
    <n v="80"/>
    <n v="65"/>
    <x v="0"/>
  </r>
  <r>
    <x v="6"/>
    <n v="90"/>
    <n v="50"/>
    <n v="70"/>
    <n v="70"/>
    <n v="90"/>
    <n v="50"/>
    <x v="0"/>
  </r>
  <r>
    <x v="7"/>
    <n v="55"/>
    <n v="80"/>
    <n v="60"/>
    <n v="65"/>
    <n v="80"/>
    <n v="55"/>
    <x v="1"/>
  </r>
  <r>
    <x v="8"/>
    <n v="55"/>
    <n v="70"/>
    <n v="65"/>
    <n v="63.333333333333336"/>
    <n v="70"/>
    <n v="55"/>
    <x v="1"/>
  </r>
  <r>
    <x v="9"/>
    <n v="55"/>
    <n v="30"/>
    <n v="65"/>
    <n v="50"/>
    <n v="65"/>
    <n v="3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B7685-8DA8-4BE8-AA8C-73A930DC361C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6:Q20" firstHeaderRow="1" firstDataRow="1" firstDataCol="1"/>
  <pivotFields count="14">
    <pivotField showAll="0"/>
    <pivotField showAll="0">
      <items count="347">
        <item x="252"/>
        <item x="5"/>
        <item x="323"/>
        <item x="301"/>
        <item x="89"/>
        <item x="111"/>
        <item x="215"/>
        <item x="88"/>
        <item x="44"/>
        <item x="313"/>
        <item x="121"/>
        <item x="187"/>
        <item x="217"/>
        <item x="190"/>
        <item x="275"/>
        <item x="0"/>
        <item x="277"/>
        <item x="322"/>
        <item x="172"/>
        <item x="185"/>
        <item x="169"/>
        <item x="214"/>
        <item x="227"/>
        <item x="145"/>
        <item x="183"/>
        <item x="243"/>
        <item x="312"/>
        <item x="34"/>
        <item x="330"/>
        <item x="272"/>
        <item x="11"/>
        <item x="333"/>
        <item x="219"/>
        <item x="120"/>
        <item x="241"/>
        <item x="23"/>
        <item x="255"/>
        <item x="116"/>
        <item x="51"/>
        <item x="78"/>
        <item x="344"/>
        <item x="43"/>
        <item x="232"/>
        <item x="336"/>
        <item x="184"/>
        <item x="331"/>
        <item x="332"/>
        <item x="99"/>
        <item x="268"/>
        <item x="200"/>
        <item x="162"/>
        <item x="181"/>
        <item x="19"/>
        <item x="337"/>
        <item x="264"/>
        <item x="262"/>
        <item x="15"/>
        <item x="226"/>
        <item x="10"/>
        <item x="294"/>
        <item x="165"/>
        <item x="134"/>
        <item x="38"/>
        <item x="320"/>
        <item x="250"/>
        <item x="309"/>
        <item x="132"/>
        <item x="106"/>
        <item x="84"/>
        <item x="339"/>
        <item x="90"/>
        <item x="124"/>
        <item x="135"/>
        <item x="263"/>
        <item x="159"/>
        <item x="4"/>
        <item x="218"/>
        <item x="258"/>
        <item x="155"/>
        <item x="308"/>
        <item x="321"/>
        <item x="92"/>
        <item x="139"/>
        <item x="151"/>
        <item x="329"/>
        <item x="36"/>
        <item x="118"/>
        <item x="149"/>
        <item x="286"/>
        <item x="113"/>
        <item x="192"/>
        <item x="211"/>
        <item x="316"/>
        <item x="129"/>
        <item x="248"/>
        <item x="114"/>
        <item x="16"/>
        <item x="300"/>
        <item x="67"/>
        <item x="103"/>
        <item x="76"/>
        <item x="102"/>
        <item x="233"/>
        <item x="117"/>
        <item x="156"/>
        <item x="271"/>
        <item x="164"/>
        <item x="208"/>
        <item x="213"/>
        <item x="101"/>
        <item x="299"/>
        <item x="138"/>
        <item x="297"/>
        <item x="220"/>
        <item x="247"/>
        <item x="87"/>
        <item x="42"/>
        <item x="142"/>
        <item x="85"/>
        <item x="40"/>
        <item x="236"/>
        <item x="177"/>
        <item x="291"/>
        <item x="27"/>
        <item x="58"/>
        <item x="199"/>
        <item x="163"/>
        <item x="14"/>
        <item x="127"/>
        <item x="249"/>
        <item x="81"/>
        <item x="175"/>
        <item x="105"/>
        <item x="168"/>
        <item x="91"/>
        <item x="64"/>
        <item x="119"/>
        <item x="174"/>
        <item x="21"/>
        <item x="46"/>
        <item x="235"/>
        <item x="325"/>
        <item x="318"/>
        <item x="180"/>
        <item x="66"/>
        <item x="13"/>
        <item x="107"/>
        <item x="267"/>
        <item x="29"/>
        <item x="7"/>
        <item x="293"/>
        <item x="274"/>
        <item x="221"/>
        <item x="110"/>
        <item x="57"/>
        <item x="167"/>
        <item x="326"/>
        <item x="50"/>
        <item x="280"/>
        <item x="176"/>
        <item x="210"/>
        <item x="20"/>
        <item x="37"/>
        <item x="279"/>
        <item x="28"/>
        <item x="54"/>
        <item x="49"/>
        <item x="251"/>
        <item x="97"/>
        <item x="201"/>
        <item x="223"/>
        <item x="73"/>
        <item x="317"/>
        <item x="242"/>
        <item x="153"/>
        <item x="319"/>
        <item x="48"/>
        <item x="68"/>
        <item x="231"/>
        <item x="225"/>
        <item x="52"/>
        <item x="324"/>
        <item x="307"/>
        <item x="83"/>
        <item x="100"/>
        <item x="266"/>
        <item x="228"/>
        <item x="25"/>
        <item x="342"/>
        <item x="222"/>
        <item x="327"/>
        <item x="265"/>
        <item x="71"/>
        <item x="170"/>
        <item x="94"/>
        <item x="59"/>
        <item x="143"/>
        <item x="186"/>
        <item x="173"/>
        <item x="302"/>
        <item x="288"/>
        <item x="189"/>
        <item x="80"/>
        <item x="69"/>
        <item x="74"/>
        <item x="270"/>
        <item x="62"/>
        <item x="260"/>
        <item x="335"/>
        <item x="115"/>
        <item x="244"/>
        <item x="161"/>
        <item x="188"/>
        <item x="98"/>
        <item x="41"/>
        <item x="150"/>
        <item x="148"/>
        <item x="182"/>
        <item x="77"/>
        <item x="230"/>
        <item x="141"/>
        <item x="196"/>
        <item x="12"/>
        <item x="256"/>
        <item x="60"/>
        <item x="61"/>
        <item x="152"/>
        <item x="39"/>
        <item x="178"/>
        <item x="194"/>
        <item x="328"/>
        <item x="290"/>
        <item x="109"/>
        <item x="157"/>
        <item x="24"/>
        <item x="147"/>
        <item x="311"/>
        <item x="276"/>
        <item x="246"/>
        <item x="283"/>
        <item x="86"/>
        <item x="343"/>
        <item x="47"/>
        <item x="95"/>
        <item x="278"/>
        <item x="229"/>
        <item x="298"/>
        <item x="9"/>
        <item x="284"/>
        <item x="56"/>
        <item x="63"/>
        <item x="30"/>
        <item x="295"/>
        <item x="122"/>
        <item x="79"/>
        <item x="154"/>
        <item x="207"/>
        <item x="3"/>
        <item x="26"/>
        <item x="314"/>
        <item x="224"/>
        <item x="130"/>
        <item x="93"/>
        <item x="140"/>
        <item x="125"/>
        <item x="45"/>
        <item x="285"/>
        <item x="205"/>
        <item x="126"/>
        <item x="35"/>
        <item x="136"/>
        <item x="240"/>
        <item x="8"/>
        <item x="257"/>
        <item x="338"/>
        <item x="287"/>
        <item x="104"/>
        <item x="65"/>
        <item x="72"/>
        <item x="261"/>
        <item x="18"/>
        <item x="193"/>
        <item x="70"/>
        <item x="304"/>
        <item x="306"/>
        <item x="315"/>
        <item x="282"/>
        <item x="340"/>
        <item x="310"/>
        <item x="197"/>
        <item x="289"/>
        <item x="128"/>
        <item x="6"/>
        <item x="82"/>
        <item x="144"/>
        <item x="254"/>
        <item x="137"/>
        <item x="55"/>
        <item x="212"/>
        <item x="341"/>
        <item x="202"/>
        <item x="32"/>
        <item x="234"/>
        <item x="53"/>
        <item x="237"/>
        <item x="296"/>
        <item x="123"/>
        <item x="191"/>
        <item x="269"/>
        <item x="206"/>
        <item x="179"/>
        <item x="133"/>
        <item x="112"/>
        <item x="108"/>
        <item x="334"/>
        <item x="22"/>
        <item x="305"/>
        <item x="259"/>
        <item x="204"/>
        <item x="131"/>
        <item x="292"/>
        <item x="253"/>
        <item x="160"/>
        <item x="2"/>
        <item x="158"/>
        <item x="195"/>
        <item x="31"/>
        <item x="198"/>
        <item x="303"/>
        <item x="33"/>
        <item x="146"/>
        <item x="216"/>
        <item x="245"/>
        <item x="239"/>
        <item x="281"/>
        <item x="238"/>
        <item x="75"/>
        <item x="203"/>
        <item x="273"/>
        <item x="1"/>
        <item x="171"/>
        <item x="17"/>
        <item x="209"/>
        <item x="96"/>
        <item x="166"/>
        <item x="345"/>
        <item t="default"/>
      </items>
    </pivotField>
    <pivotField showAll="0">
      <items count="1002">
        <item x="648"/>
        <item x="809"/>
        <item x="313"/>
        <item x="595"/>
        <item x="727"/>
        <item x="424"/>
        <item x="399"/>
        <item x="728"/>
        <item x="31"/>
        <item x="261"/>
        <item x="866"/>
        <item x="626"/>
        <item x="890"/>
        <item x="0"/>
        <item x="487"/>
        <item x="958"/>
        <item x="786"/>
        <item x="373"/>
        <item x="48"/>
        <item x="891"/>
        <item x="314"/>
        <item x="979"/>
        <item x="627"/>
        <item x="336"/>
        <item x="1"/>
        <item x="765"/>
        <item x="576"/>
        <item x="456"/>
        <item x="488"/>
        <item x="558"/>
        <item x="441"/>
        <item x="729"/>
        <item x="315"/>
        <item x="283"/>
        <item x="132"/>
        <item x="262"/>
        <item x="980"/>
        <item x="577"/>
        <item x="867"/>
        <item x="425"/>
        <item x="649"/>
        <item x="892"/>
        <item x="355"/>
        <item x="893"/>
        <item x="195"/>
        <item x="937"/>
        <item x="534"/>
        <item x="216"/>
        <item x="217"/>
        <item x="787"/>
        <item x="788"/>
        <item x="611"/>
        <item x="650"/>
        <item x="578"/>
        <item x="705"/>
        <item x="810"/>
        <item x="32"/>
        <item x="981"/>
        <item x="49"/>
        <item x="730"/>
        <item x="917"/>
        <item x="982"/>
        <item x="146"/>
        <item x="337"/>
        <item x="284"/>
        <item x="426"/>
        <item x="356"/>
        <item x="831"/>
        <item x="176"/>
        <item x="457"/>
        <item x="285"/>
        <item x="938"/>
        <item x="749"/>
        <item x="983"/>
        <item x="75"/>
        <item x="894"/>
        <item x="374"/>
        <item x="375"/>
        <item x="651"/>
        <item x="2"/>
        <item x="535"/>
        <item x="686"/>
        <item x="218"/>
        <item x="579"/>
        <item x="706"/>
        <item x="959"/>
        <item x="766"/>
        <item x="177"/>
        <item x="196"/>
        <item x="286"/>
        <item x="197"/>
        <item x="287"/>
        <item x="628"/>
        <item x="376"/>
        <item x="687"/>
        <item x="442"/>
        <item x="288"/>
        <item x="198"/>
        <item x="316"/>
        <item x="513"/>
        <item x="398"/>
        <item x="688"/>
        <item x="377"/>
        <item x="115"/>
        <item x="652"/>
        <item x="895"/>
        <item x="400"/>
        <item x="918"/>
        <item x="789"/>
        <item x="653"/>
        <item x="790"/>
        <item x="654"/>
        <item x="596"/>
        <item x="514"/>
        <item x="896"/>
        <item x="289"/>
        <item x="868"/>
        <item x="960"/>
        <item x="731"/>
        <item x="93"/>
        <item x="94"/>
        <item x="767"/>
        <item x="3"/>
        <item x="536"/>
        <item x="676"/>
        <item x="357"/>
        <item x="768"/>
        <item x="677"/>
        <item x="832"/>
        <item x="919"/>
        <item x="147"/>
        <item x="920"/>
        <item x="489"/>
        <item x="939"/>
        <item x="338"/>
        <item x="940"/>
        <item x="443"/>
        <item x="401"/>
        <item x="339"/>
        <item x="612"/>
        <item x="580"/>
        <item x="897"/>
        <item x="629"/>
        <item x="427"/>
        <item x="116"/>
        <item x="559"/>
        <item x="581"/>
        <item x="869"/>
        <item x="984"/>
        <item x="898"/>
        <item x="133"/>
        <item x="750"/>
        <item x="458"/>
        <item x="33"/>
        <item x="290"/>
        <item x="707"/>
        <item x="459"/>
        <item x="50"/>
        <item x="444"/>
        <item x="811"/>
        <item x="460"/>
        <item x="4"/>
        <item x="560"/>
        <item x="5"/>
        <item x="378"/>
        <item x="95"/>
        <item x="655"/>
        <item x="461"/>
        <item x="244"/>
        <item x="985"/>
        <item x="833"/>
        <item x="263"/>
        <item x="689"/>
        <item x="6"/>
        <item x="561"/>
        <item x="708"/>
        <item x="462"/>
        <item x="428"/>
        <item x="537"/>
        <item x="709"/>
        <item x="515"/>
        <item x="961"/>
        <item x="51"/>
        <item x="463"/>
        <item x="710"/>
        <item x="851"/>
        <item x="941"/>
        <item x="7"/>
        <item x="538"/>
        <item x="34"/>
        <item x="96"/>
        <item x="8"/>
        <item x="52"/>
        <item x="630"/>
        <item x="199"/>
        <item x="264"/>
        <item x="690"/>
        <item x="490"/>
        <item x="219"/>
        <item x="429"/>
        <item x="791"/>
        <item x="178"/>
        <item x="656"/>
        <item x="179"/>
        <item x="562"/>
        <item x="464"/>
        <item x="76"/>
        <item x="491"/>
        <item x="657"/>
        <item x="732"/>
        <item x="597"/>
        <item x="492"/>
        <item x="921"/>
        <item x="792"/>
        <item x="942"/>
        <item x="134"/>
        <item x="53"/>
        <item x="631"/>
        <item x="9"/>
        <item x="245"/>
        <item x="10"/>
        <item x="563"/>
        <item x="291"/>
        <item x="11"/>
        <item x="834"/>
        <item x="148"/>
        <item x="77"/>
        <item x="613"/>
        <item x="117"/>
        <item x="135"/>
        <item x="220"/>
        <item x="870"/>
        <item x="465"/>
        <item x="292"/>
        <item x="54"/>
        <item x="871"/>
        <item x="221"/>
        <item x="317"/>
        <item x="564"/>
        <item x="582"/>
        <item x="872"/>
        <item x="873"/>
        <item x="922"/>
        <item x="379"/>
        <item x="769"/>
        <item x="380"/>
        <item x="358"/>
        <item x="516"/>
        <item x="812"/>
        <item x="943"/>
        <item x="359"/>
        <item x="149"/>
        <item x="222"/>
        <item x="246"/>
        <item x="517"/>
        <item x="360"/>
        <item x="874"/>
        <item x="962"/>
        <item x="598"/>
        <item x="430"/>
        <item x="770"/>
        <item x="923"/>
        <item x="691"/>
        <item x="875"/>
        <item x="381"/>
        <item x="200"/>
        <item x="963"/>
        <item x="692"/>
        <item x="771"/>
        <item x="835"/>
        <item x="466"/>
        <item x="55"/>
        <item x="78"/>
        <item x="899"/>
        <item x="876"/>
        <item x="467"/>
        <item x="924"/>
        <item x="614"/>
        <item x="599"/>
        <item x="318"/>
        <item x="600"/>
        <item x="751"/>
        <item x="12"/>
        <item x="986"/>
        <item x="468"/>
        <item x="711"/>
        <item x="201"/>
        <item x="223"/>
        <item x="772"/>
        <item x="247"/>
        <item x="733"/>
        <item x="97"/>
        <item x="944"/>
        <item x="319"/>
        <item x="877"/>
        <item x="793"/>
        <item x="900"/>
        <item x="539"/>
        <item x="794"/>
        <item x="79"/>
        <item x="964"/>
        <item x="734"/>
        <item x="150"/>
        <item x="965"/>
        <item x="601"/>
        <item x="987"/>
        <item x="224"/>
        <item x="813"/>
        <item x="658"/>
        <item x="814"/>
        <item x="773"/>
        <item x="693"/>
        <item x="518"/>
        <item x="202"/>
        <item x="265"/>
        <item x="382"/>
        <item x="361"/>
        <item x="901"/>
        <item x="80"/>
        <item x="712"/>
        <item x="774"/>
        <item x="815"/>
        <item x="293"/>
        <item x="752"/>
        <item x="266"/>
        <item x="267"/>
        <item x="988"/>
        <item x="151"/>
        <item x="565"/>
        <item x="402"/>
        <item x="836"/>
        <item x="775"/>
        <item x="136"/>
        <item x="225"/>
        <item x="713"/>
        <item x="383"/>
        <item x="268"/>
        <item x="583"/>
        <item x="226"/>
        <item x="902"/>
        <item x="615"/>
        <item x="714"/>
        <item x="469"/>
        <item x="925"/>
        <item x="493"/>
        <item x="56"/>
        <item x="118"/>
        <item x="494"/>
        <item x="632"/>
        <item x="152"/>
        <item x="837"/>
        <item x="180"/>
        <item x="153"/>
        <item x="715"/>
        <item x="340"/>
        <item x="203"/>
        <item x="320"/>
        <item x="540"/>
        <item x="694"/>
        <item x="321"/>
        <item x="495"/>
        <item x="659"/>
        <item x="322"/>
        <item x="13"/>
        <item x="966"/>
        <item x="716"/>
        <item x="154"/>
        <item x="155"/>
        <item x="181"/>
        <item x="878"/>
        <item x="879"/>
        <item x="945"/>
        <item x="852"/>
        <item x="838"/>
        <item x="119"/>
        <item x="695"/>
        <item x="14"/>
        <item x="403"/>
        <item x="323"/>
        <item x="384"/>
        <item x="182"/>
        <item x="445"/>
        <item x="248"/>
        <item x="404"/>
        <item x="204"/>
        <item x="324"/>
        <item x="227"/>
        <item x="446"/>
        <item x="325"/>
        <item x="926"/>
        <item x="566"/>
        <item x="967"/>
        <item x="795"/>
        <item x="903"/>
        <item x="796"/>
        <item x="326"/>
        <item x="205"/>
        <item x="735"/>
        <item x="362"/>
        <item x="15"/>
        <item x="249"/>
        <item x="57"/>
        <item x="519"/>
        <item x="696"/>
        <item x="405"/>
        <item x="839"/>
        <item x="904"/>
        <item x="406"/>
        <item x="16"/>
        <item x="927"/>
        <item x="753"/>
        <item x="58"/>
        <item x="968"/>
        <item x="447"/>
        <item x="363"/>
        <item x="250"/>
        <item x="251"/>
        <item x="470"/>
        <item x="98"/>
        <item x="448"/>
        <item x="905"/>
        <item x="602"/>
        <item x="776"/>
        <item x="797"/>
        <item x="156"/>
        <item x="206"/>
        <item x="880"/>
        <item x="840"/>
        <item x="541"/>
        <item x="17"/>
        <item x="471"/>
        <item x="35"/>
        <item x="99"/>
        <item x="754"/>
        <item x="472"/>
        <item x="736"/>
        <item x="157"/>
        <item x="633"/>
        <item x="496"/>
        <item x="327"/>
        <item x="18"/>
        <item x="158"/>
        <item x="100"/>
        <item x="755"/>
        <item x="81"/>
        <item x="252"/>
        <item x="928"/>
        <item x="906"/>
        <item x="228"/>
        <item x="841"/>
        <item x="120"/>
        <item x="431"/>
        <item x="364"/>
        <item x="816"/>
        <item x="407"/>
        <item x="717"/>
        <item x="159"/>
        <item x="137"/>
        <item x="567"/>
        <item x="777"/>
        <item x="542"/>
        <item x="989"/>
        <item x="36"/>
        <item x="229"/>
        <item x="584"/>
        <item x="473"/>
        <item x="37"/>
        <item x="253"/>
        <item x="543"/>
        <item x="990"/>
        <item x="160"/>
        <item x="697"/>
        <item x="585"/>
        <item x="19"/>
        <item x="817"/>
        <item x="818"/>
        <item x="798"/>
        <item x="474"/>
        <item x="138"/>
        <item x="269"/>
        <item x="497"/>
        <item x="475"/>
        <item x="778"/>
        <item x="207"/>
        <item x="969"/>
        <item x="853"/>
        <item x="634"/>
        <item x="449"/>
        <item x="294"/>
        <item x="450"/>
        <item x="660"/>
        <item x="101"/>
        <item x="82"/>
        <item x="520"/>
        <item x="498"/>
        <item x="854"/>
        <item x="881"/>
        <item x="521"/>
        <item x="328"/>
        <item x="408"/>
        <item x="102"/>
        <item x="568"/>
        <item x="476"/>
        <item x="432"/>
        <item x="586"/>
        <item x="855"/>
        <item x="661"/>
        <item x="603"/>
        <item x="139"/>
        <item x="604"/>
        <item x="569"/>
        <item x="433"/>
        <item x="161"/>
        <item x="856"/>
        <item x="991"/>
        <item x="341"/>
        <item x="737"/>
        <item x="385"/>
        <item x="544"/>
        <item x="616"/>
        <item x="342"/>
        <item x="386"/>
        <item x="409"/>
        <item x="59"/>
        <item x="410"/>
        <item x="387"/>
        <item x="678"/>
        <item x="162"/>
        <item x="617"/>
        <item x="635"/>
        <item x="992"/>
        <item x="718"/>
        <item x="20"/>
        <item x="970"/>
        <item x="434"/>
        <item x="388"/>
        <item x="208"/>
        <item x="929"/>
        <item x="993"/>
        <item x="842"/>
        <item x="411"/>
        <item x="183"/>
        <item x="946"/>
        <item x="343"/>
        <item x="799"/>
        <item x="800"/>
        <item x="618"/>
        <item x="38"/>
        <item x="295"/>
        <item x="329"/>
        <item x="545"/>
        <item x="435"/>
        <item x="344"/>
        <item x="857"/>
        <item x="412"/>
        <item x="843"/>
        <item x="994"/>
        <item x="947"/>
        <item x="522"/>
        <item x="546"/>
        <item x="844"/>
        <item x="21"/>
        <item x="230"/>
        <item x="948"/>
        <item x="330"/>
        <item x="436"/>
        <item x="22"/>
        <item x="845"/>
        <item x="296"/>
        <item x="270"/>
        <item x="345"/>
        <item x="523"/>
        <item x="719"/>
        <item x="346"/>
        <item x="39"/>
        <item x="103"/>
        <item x="679"/>
        <item x="930"/>
        <item x="231"/>
        <item x="587"/>
        <item x="720"/>
        <item x="365"/>
        <item x="636"/>
        <item x="858"/>
        <item x="801"/>
        <item x="859"/>
        <item x="331"/>
        <item x="547"/>
        <item x="588"/>
        <item x="619"/>
        <item x="620"/>
        <item x="254"/>
        <item x="413"/>
        <item x="637"/>
        <item x="971"/>
        <item x="995"/>
        <item x="23"/>
        <item x="907"/>
        <item x="605"/>
        <item x="779"/>
        <item x="121"/>
        <item x="972"/>
        <item x="949"/>
        <item x="548"/>
        <item x="756"/>
        <item x="606"/>
        <item x="908"/>
        <item x="232"/>
        <item x="209"/>
        <item x="389"/>
        <item x="819"/>
        <item x="297"/>
        <item x="83"/>
        <item x="271"/>
        <item x="570"/>
        <item x="84"/>
        <item x="524"/>
        <item x="662"/>
        <item x="802"/>
        <item x="390"/>
        <item x="40"/>
        <item x="549"/>
        <item x="347"/>
        <item x="663"/>
        <item x="664"/>
        <item x="721"/>
        <item x="820"/>
        <item x="163"/>
        <item x="973"/>
        <item x="60"/>
        <item x="499"/>
        <item x="184"/>
        <item x="821"/>
        <item x="571"/>
        <item x="104"/>
        <item x="41"/>
        <item x="931"/>
        <item x="477"/>
        <item x="414"/>
        <item x="61"/>
        <item x="298"/>
        <item x="550"/>
        <item x="233"/>
        <item x="780"/>
        <item x="882"/>
        <item x="638"/>
        <item x="589"/>
        <item x="122"/>
        <item x="255"/>
        <item x="140"/>
        <item x="210"/>
        <item x="299"/>
        <item x="665"/>
        <item x="234"/>
        <item x="500"/>
        <item x="211"/>
        <item x="757"/>
        <item x="551"/>
        <item x="123"/>
        <item x="572"/>
        <item x="590"/>
        <item x="451"/>
        <item x="366"/>
        <item x="883"/>
        <item x="452"/>
        <item x="164"/>
        <item x="300"/>
        <item x="758"/>
        <item x="62"/>
        <item x="860"/>
        <item x="803"/>
        <item x="63"/>
        <item x="666"/>
        <item x="478"/>
        <item x="591"/>
        <item x="437"/>
        <item x="42"/>
        <item x="974"/>
        <item x="105"/>
        <item x="996"/>
        <item x="256"/>
        <item x="479"/>
        <item x="415"/>
        <item x="592"/>
        <item x="781"/>
        <item x="165"/>
        <item x="782"/>
        <item x="257"/>
        <item x="185"/>
        <item x="166"/>
        <item x="272"/>
        <item x="301"/>
        <item x="24"/>
        <item x="525"/>
        <item x="573"/>
        <item x="909"/>
        <item x="332"/>
        <item x="258"/>
        <item x="25"/>
        <item x="607"/>
        <item x="621"/>
        <item x="273"/>
        <item x="106"/>
        <item x="667"/>
        <item x="64"/>
        <item x="107"/>
        <item x="302"/>
        <item x="822"/>
        <item x="480"/>
        <item x="975"/>
        <item x="823"/>
        <item x="824"/>
        <item x="167"/>
        <item x="668"/>
        <item x="997"/>
        <item x="501"/>
        <item x="108"/>
        <item x="168"/>
        <item x="124"/>
        <item x="502"/>
        <item x="186"/>
        <item x="274"/>
        <item x="950"/>
        <item x="235"/>
        <item x="85"/>
        <item x="86"/>
        <item x="391"/>
        <item x="212"/>
        <item x="303"/>
        <item x="759"/>
        <item x="622"/>
        <item x="236"/>
        <item x="87"/>
        <item x="669"/>
        <item x="804"/>
        <item x="26"/>
        <item x="760"/>
        <item x="680"/>
        <item x="526"/>
        <item x="623"/>
        <item x="846"/>
        <item x="367"/>
        <item x="593"/>
        <item x="670"/>
        <item x="552"/>
        <item x="237"/>
        <item x="681"/>
        <item x="884"/>
        <item x="847"/>
        <item x="503"/>
        <item x="639"/>
        <item x="504"/>
        <item x="761"/>
        <item x="698"/>
        <item x="481"/>
        <item x="141"/>
        <item x="65"/>
        <item x="482"/>
        <item x="27"/>
        <item x="348"/>
        <item x="805"/>
        <item x="682"/>
        <item x="861"/>
        <item x="671"/>
        <item x="553"/>
        <item x="483"/>
        <item x="594"/>
        <item x="574"/>
        <item x="862"/>
        <item x="722"/>
        <item x="699"/>
        <item x="863"/>
        <item x="825"/>
        <item x="848"/>
        <item x="554"/>
        <item x="416"/>
        <item x="640"/>
        <item x="368"/>
        <item x="392"/>
        <item x="187"/>
        <item x="275"/>
        <item x="641"/>
        <item x="125"/>
        <item x="188"/>
        <item x="672"/>
        <item x="723"/>
        <item x="369"/>
        <item x="527"/>
        <item x="276"/>
        <item x="88"/>
        <item x="66"/>
        <item x="304"/>
        <item x="951"/>
        <item x="238"/>
        <item x="109"/>
        <item x="169"/>
        <item x="484"/>
        <item x="555"/>
        <item x="89"/>
        <item x="189"/>
        <item x="700"/>
        <item x="932"/>
        <item x="417"/>
        <item x="575"/>
        <item x="505"/>
        <item x="738"/>
        <item x="642"/>
        <item x="333"/>
        <item x="683"/>
        <item x="67"/>
        <item x="126"/>
        <item x="90"/>
        <item x="976"/>
        <item x="277"/>
        <item x="127"/>
        <item x="305"/>
        <item x="393"/>
        <item x="739"/>
        <item x="740"/>
        <item x="643"/>
        <item x="349"/>
        <item x="350"/>
        <item x="278"/>
        <item x="190"/>
        <item x="43"/>
        <item x="418"/>
        <item x="419"/>
        <item x="91"/>
        <item x="684"/>
        <item x="92"/>
        <item x="28"/>
        <item x="806"/>
        <item x="394"/>
        <item x="506"/>
        <item x="191"/>
        <item x="608"/>
        <item x="910"/>
        <item x="998"/>
        <item x="395"/>
        <item x="952"/>
        <item x="68"/>
        <item x="724"/>
        <item x="396"/>
        <item x="933"/>
        <item x="644"/>
        <item x="239"/>
        <item x="507"/>
        <item x="999"/>
        <item x="44"/>
        <item x="701"/>
        <item x="826"/>
        <item x="702"/>
        <item x="528"/>
        <item x="934"/>
        <item x="762"/>
        <item x="240"/>
        <item x="241"/>
        <item x="110"/>
        <item x="885"/>
        <item x="192"/>
        <item x="45"/>
        <item x="529"/>
        <item x="783"/>
        <item x="741"/>
        <item x="306"/>
        <item x="508"/>
        <item x="864"/>
        <item x="935"/>
        <item x="849"/>
        <item x="609"/>
        <item x="420"/>
        <item x="69"/>
        <item x="46"/>
        <item x="807"/>
        <item x="111"/>
        <item x="307"/>
        <item x="485"/>
        <item x="142"/>
        <item x="953"/>
        <item x="886"/>
        <item x="911"/>
        <item x="912"/>
        <item x="29"/>
        <item x="556"/>
        <item x="827"/>
        <item x="279"/>
        <item x="610"/>
        <item x="128"/>
        <item x="280"/>
        <item x="645"/>
        <item x="673"/>
        <item x="530"/>
        <item x="954"/>
        <item x="351"/>
        <item x="281"/>
        <item x="213"/>
        <item x="742"/>
        <item x="30"/>
        <item x="509"/>
        <item x="828"/>
        <item x="936"/>
        <item x="725"/>
        <item x="242"/>
        <item x="308"/>
        <item x="784"/>
        <item x="143"/>
        <item x="955"/>
        <item x="438"/>
        <item x="421"/>
        <item x="829"/>
        <item x="956"/>
        <item x="510"/>
        <item x="309"/>
        <item x="763"/>
        <item x="129"/>
        <item x="830"/>
        <item x="703"/>
        <item x="170"/>
        <item x="511"/>
        <item x="913"/>
        <item x="785"/>
        <item x="310"/>
        <item x="531"/>
        <item x="704"/>
        <item x="214"/>
        <item x="850"/>
        <item x="914"/>
        <item x="486"/>
        <item x="646"/>
        <item x="887"/>
        <item x="243"/>
        <item x="743"/>
        <item x="439"/>
        <item x="915"/>
        <item x="744"/>
        <item x="674"/>
        <item x="171"/>
        <item x="70"/>
        <item x="352"/>
        <item x="422"/>
        <item x="957"/>
        <item x="172"/>
        <item x="311"/>
        <item x="173"/>
        <item x="453"/>
        <item x="745"/>
        <item x="71"/>
        <item x="334"/>
        <item x="888"/>
        <item x="532"/>
        <item x="624"/>
        <item x="685"/>
        <item x="174"/>
        <item x="440"/>
        <item x="335"/>
        <item x="144"/>
        <item x="746"/>
        <item x="112"/>
        <item x="72"/>
        <item x="512"/>
        <item x="130"/>
        <item x="259"/>
        <item x="454"/>
        <item x="215"/>
        <item x="865"/>
        <item x="916"/>
        <item x="113"/>
        <item x="73"/>
        <item x="370"/>
        <item x="557"/>
        <item x="131"/>
        <item x="808"/>
        <item x="353"/>
        <item x="114"/>
        <item x="397"/>
        <item x="193"/>
        <item x="371"/>
        <item x="647"/>
        <item x="260"/>
        <item x="977"/>
        <item x="726"/>
        <item x="747"/>
        <item x="423"/>
        <item x="764"/>
        <item x="194"/>
        <item x="978"/>
        <item x="354"/>
        <item x="748"/>
        <item x="47"/>
        <item x="455"/>
        <item x="145"/>
        <item x="675"/>
        <item x="175"/>
        <item x="372"/>
        <item x="312"/>
        <item x="533"/>
        <item x="74"/>
        <item x="282"/>
        <item x="889"/>
        <item x="625"/>
        <item x="100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mmision 2023" fld="9" baseField="0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C22EE-8347-4E53-AA4C-4C8C6FBF4018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T11:U15" firstHeaderRow="1" firstDataRow="1" firstDataCol="1"/>
  <pivotFields count="14">
    <pivotField showAll="0"/>
    <pivotField showAll="0">
      <items count="347">
        <item x="252"/>
        <item x="5"/>
        <item x="323"/>
        <item x="301"/>
        <item x="89"/>
        <item x="111"/>
        <item x="215"/>
        <item x="88"/>
        <item x="44"/>
        <item x="313"/>
        <item x="121"/>
        <item x="187"/>
        <item x="217"/>
        <item x="190"/>
        <item x="275"/>
        <item x="0"/>
        <item x="277"/>
        <item x="322"/>
        <item x="172"/>
        <item x="185"/>
        <item x="169"/>
        <item x="214"/>
        <item x="227"/>
        <item x="145"/>
        <item x="183"/>
        <item x="243"/>
        <item x="312"/>
        <item x="34"/>
        <item x="330"/>
        <item x="272"/>
        <item x="11"/>
        <item x="333"/>
        <item x="219"/>
        <item x="120"/>
        <item x="241"/>
        <item x="23"/>
        <item x="255"/>
        <item x="116"/>
        <item x="51"/>
        <item x="78"/>
        <item x="344"/>
        <item x="43"/>
        <item x="232"/>
        <item x="336"/>
        <item x="184"/>
        <item x="331"/>
        <item x="332"/>
        <item x="99"/>
        <item x="268"/>
        <item x="200"/>
        <item x="162"/>
        <item x="181"/>
        <item x="19"/>
        <item x="337"/>
        <item x="264"/>
        <item x="262"/>
        <item x="15"/>
        <item x="226"/>
        <item x="10"/>
        <item x="294"/>
        <item x="165"/>
        <item x="134"/>
        <item x="38"/>
        <item x="320"/>
        <item x="250"/>
        <item x="309"/>
        <item x="132"/>
        <item x="106"/>
        <item x="84"/>
        <item x="339"/>
        <item x="90"/>
        <item x="124"/>
        <item x="135"/>
        <item x="263"/>
        <item x="159"/>
        <item x="4"/>
        <item x="218"/>
        <item x="258"/>
        <item x="155"/>
        <item x="308"/>
        <item x="321"/>
        <item x="92"/>
        <item x="139"/>
        <item x="151"/>
        <item x="329"/>
        <item x="36"/>
        <item x="118"/>
        <item x="149"/>
        <item x="286"/>
        <item x="113"/>
        <item x="192"/>
        <item x="211"/>
        <item x="316"/>
        <item x="129"/>
        <item x="248"/>
        <item x="114"/>
        <item x="16"/>
        <item x="300"/>
        <item x="67"/>
        <item x="103"/>
        <item x="76"/>
        <item x="102"/>
        <item x="233"/>
        <item x="117"/>
        <item x="156"/>
        <item x="271"/>
        <item x="164"/>
        <item x="208"/>
        <item x="213"/>
        <item x="101"/>
        <item x="299"/>
        <item x="138"/>
        <item x="297"/>
        <item x="220"/>
        <item x="247"/>
        <item x="87"/>
        <item x="42"/>
        <item x="142"/>
        <item x="85"/>
        <item x="40"/>
        <item x="236"/>
        <item x="177"/>
        <item x="291"/>
        <item x="27"/>
        <item x="58"/>
        <item x="199"/>
        <item x="163"/>
        <item x="14"/>
        <item x="127"/>
        <item x="249"/>
        <item x="81"/>
        <item x="175"/>
        <item x="105"/>
        <item x="168"/>
        <item x="91"/>
        <item x="64"/>
        <item x="119"/>
        <item x="174"/>
        <item x="21"/>
        <item x="46"/>
        <item x="235"/>
        <item x="325"/>
        <item x="318"/>
        <item x="180"/>
        <item x="66"/>
        <item x="13"/>
        <item x="107"/>
        <item x="267"/>
        <item x="29"/>
        <item x="7"/>
        <item x="293"/>
        <item x="274"/>
        <item x="221"/>
        <item x="110"/>
        <item x="57"/>
        <item x="167"/>
        <item x="326"/>
        <item x="50"/>
        <item x="280"/>
        <item x="176"/>
        <item x="210"/>
        <item x="20"/>
        <item x="37"/>
        <item x="279"/>
        <item x="28"/>
        <item x="54"/>
        <item x="49"/>
        <item x="251"/>
        <item x="97"/>
        <item x="201"/>
        <item x="223"/>
        <item x="73"/>
        <item x="317"/>
        <item x="242"/>
        <item x="153"/>
        <item x="319"/>
        <item x="48"/>
        <item x="68"/>
        <item x="231"/>
        <item x="225"/>
        <item x="52"/>
        <item x="324"/>
        <item x="307"/>
        <item x="83"/>
        <item x="100"/>
        <item x="266"/>
        <item x="228"/>
        <item x="25"/>
        <item x="342"/>
        <item x="222"/>
        <item x="327"/>
        <item x="265"/>
        <item x="71"/>
        <item x="170"/>
        <item x="94"/>
        <item x="59"/>
        <item x="143"/>
        <item x="186"/>
        <item x="173"/>
        <item x="302"/>
        <item x="288"/>
        <item x="189"/>
        <item x="80"/>
        <item x="69"/>
        <item x="74"/>
        <item x="270"/>
        <item x="62"/>
        <item x="260"/>
        <item x="335"/>
        <item x="115"/>
        <item x="244"/>
        <item x="161"/>
        <item x="188"/>
        <item x="98"/>
        <item x="41"/>
        <item x="150"/>
        <item x="148"/>
        <item x="182"/>
        <item x="77"/>
        <item x="230"/>
        <item x="141"/>
        <item x="196"/>
        <item x="12"/>
        <item x="256"/>
        <item x="60"/>
        <item x="61"/>
        <item x="152"/>
        <item x="39"/>
        <item x="178"/>
        <item x="194"/>
        <item x="328"/>
        <item x="290"/>
        <item x="109"/>
        <item x="157"/>
        <item x="24"/>
        <item x="147"/>
        <item x="311"/>
        <item x="276"/>
        <item x="246"/>
        <item x="283"/>
        <item x="86"/>
        <item x="343"/>
        <item x="47"/>
        <item x="95"/>
        <item x="278"/>
        <item x="229"/>
        <item x="298"/>
        <item x="9"/>
        <item x="284"/>
        <item x="56"/>
        <item x="63"/>
        <item x="30"/>
        <item x="295"/>
        <item x="122"/>
        <item x="79"/>
        <item x="154"/>
        <item x="207"/>
        <item x="3"/>
        <item x="26"/>
        <item x="314"/>
        <item x="224"/>
        <item x="130"/>
        <item x="93"/>
        <item x="140"/>
        <item x="125"/>
        <item x="45"/>
        <item x="285"/>
        <item x="205"/>
        <item x="126"/>
        <item x="35"/>
        <item x="136"/>
        <item x="240"/>
        <item x="8"/>
        <item x="257"/>
        <item x="338"/>
        <item x="287"/>
        <item x="104"/>
        <item x="65"/>
        <item x="72"/>
        <item x="261"/>
        <item x="18"/>
        <item x="193"/>
        <item x="70"/>
        <item x="304"/>
        <item x="306"/>
        <item x="315"/>
        <item x="282"/>
        <item x="340"/>
        <item x="310"/>
        <item x="197"/>
        <item x="289"/>
        <item x="128"/>
        <item x="6"/>
        <item x="82"/>
        <item x="144"/>
        <item x="254"/>
        <item x="137"/>
        <item x="55"/>
        <item x="212"/>
        <item x="341"/>
        <item x="202"/>
        <item x="32"/>
        <item x="234"/>
        <item x="53"/>
        <item x="237"/>
        <item x="296"/>
        <item x="123"/>
        <item x="191"/>
        <item x="269"/>
        <item x="206"/>
        <item x="179"/>
        <item x="133"/>
        <item x="112"/>
        <item x="108"/>
        <item x="334"/>
        <item x="22"/>
        <item x="305"/>
        <item x="259"/>
        <item x="204"/>
        <item x="131"/>
        <item x="292"/>
        <item x="253"/>
        <item x="160"/>
        <item x="2"/>
        <item x="158"/>
        <item x="195"/>
        <item x="31"/>
        <item x="198"/>
        <item x="303"/>
        <item x="33"/>
        <item x="146"/>
        <item x="216"/>
        <item x="245"/>
        <item x="239"/>
        <item x="281"/>
        <item x="238"/>
        <item x="75"/>
        <item x="203"/>
        <item x="273"/>
        <item x="1"/>
        <item x="171"/>
        <item x="17"/>
        <item x="209"/>
        <item x="96"/>
        <item x="166"/>
        <item x="345"/>
        <item t="default"/>
      </items>
    </pivotField>
    <pivotField showAll="0">
      <items count="1002">
        <item x="648"/>
        <item x="809"/>
        <item x="313"/>
        <item x="595"/>
        <item x="727"/>
        <item x="424"/>
        <item x="399"/>
        <item x="728"/>
        <item x="31"/>
        <item x="261"/>
        <item x="866"/>
        <item x="626"/>
        <item x="890"/>
        <item x="0"/>
        <item x="487"/>
        <item x="958"/>
        <item x="786"/>
        <item x="373"/>
        <item x="48"/>
        <item x="891"/>
        <item x="314"/>
        <item x="979"/>
        <item x="627"/>
        <item x="336"/>
        <item x="1"/>
        <item x="765"/>
        <item x="576"/>
        <item x="456"/>
        <item x="488"/>
        <item x="558"/>
        <item x="441"/>
        <item x="729"/>
        <item x="315"/>
        <item x="283"/>
        <item x="132"/>
        <item x="262"/>
        <item x="980"/>
        <item x="577"/>
        <item x="867"/>
        <item x="425"/>
        <item x="649"/>
        <item x="892"/>
        <item x="355"/>
        <item x="893"/>
        <item x="195"/>
        <item x="937"/>
        <item x="534"/>
        <item x="216"/>
        <item x="217"/>
        <item x="787"/>
        <item x="788"/>
        <item x="611"/>
        <item x="650"/>
        <item x="578"/>
        <item x="705"/>
        <item x="810"/>
        <item x="32"/>
        <item x="981"/>
        <item x="49"/>
        <item x="730"/>
        <item x="917"/>
        <item x="982"/>
        <item x="146"/>
        <item x="337"/>
        <item x="284"/>
        <item x="426"/>
        <item x="356"/>
        <item x="831"/>
        <item x="176"/>
        <item x="457"/>
        <item x="285"/>
        <item x="938"/>
        <item x="749"/>
        <item x="983"/>
        <item x="75"/>
        <item x="894"/>
        <item x="374"/>
        <item x="375"/>
        <item x="651"/>
        <item x="2"/>
        <item x="535"/>
        <item x="686"/>
        <item x="218"/>
        <item x="579"/>
        <item x="706"/>
        <item x="959"/>
        <item x="766"/>
        <item x="177"/>
        <item x="196"/>
        <item x="286"/>
        <item x="197"/>
        <item x="287"/>
        <item x="628"/>
        <item x="376"/>
        <item x="687"/>
        <item x="442"/>
        <item x="288"/>
        <item x="198"/>
        <item x="316"/>
        <item x="513"/>
        <item x="398"/>
        <item x="688"/>
        <item x="377"/>
        <item x="115"/>
        <item x="652"/>
        <item x="895"/>
        <item x="400"/>
        <item x="918"/>
        <item x="789"/>
        <item x="653"/>
        <item x="790"/>
        <item x="654"/>
        <item x="596"/>
        <item x="514"/>
        <item x="896"/>
        <item x="289"/>
        <item x="868"/>
        <item x="960"/>
        <item x="731"/>
        <item x="93"/>
        <item x="94"/>
        <item x="767"/>
        <item x="3"/>
        <item x="536"/>
        <item x="676"/>
        <item x="357"/>
        <item x="768"/>
        <item x="677"/>
        <item x="832"/>
        <item x="919"/>
        <item x="147"/>
        <item x="920"/>
        <item x="489"/>
        <item x="939"/>
        <item x="338"/>
        <item x="940"/>
        <item x="443"/>
        <item x="401"/>
        <item x="339"/>
        <item x="612"/>
        <item x="580"/>
        <item x="897"/>
        <item x="629"/>
        <item x="427"/>
        <item x="116"/>
        <item x="559"/>
        <item x="581"/>
        <item x="869"/>
        <item x="984"/>
        <item x="898"/>
        <item x="133"/>
        <item x="750"/>
        <item x="458"/>
        <item x="33"/>
        <item x="290"/>
        <item x="707"/>
        <item x="459"/>
        <item x="50"/>
        <item x="444"/>
        <item x="811"/>
        <item x="460"/>
        <item x="4"/>
        <item x="560"/>
        <item x="5"/>
        <item x="378"/>
        <item x="95"/>
        <item x="655"/>
        <item x="461"/>
        <item x="244"/>
        <item x="985"/>
        <item x="833"/>
        <item x="263"/>
        <item x="689"/>
        <item x="6"/>
        <item x="561"/>
        <item x="708"/>
        <item x="462"/>
        <item x="428"/>
        <item x="537"/>
        <item x="709"/>
        <item x="515"/>
        <item x="961"/>
        <item x="51"/>
        <item x="463"/>
        <item x="710"/>
        <item x="851"/>
        <item x="941"/>
        <item x="7"/>
        <item x="538"/>
        <item x="34"/>
        <item x="96"/>
        <item x="8"/>
        <item x="52"/>
        <item x="630"/>
        <item x="199"/>
        <item x="264"/>
        <item x="690"/>
        <item x="490"/>
        <item x="219"/>
        <item x="429"/>
        <item x="791"/>
        <item x="178"/>
        <item x="656"/>
        <item x="179"/>
        <item x="562"/>
        <item x="464"/>
        <item x="76"/>
        <item x="491"/>
        <item x="657"/>
        <item x="732"/>
        <item x="597"/>
        <item x="492"/>
        <item x="921"/>
        <item x="792"/>
        <item x="942"/>
        <item x="134"/>
        <item x="53"/>
        <item x="631"/>
        <item x="9"/>
        <item x="245"/>
        <item x="10"/>
        <item x="563"/>
        <item x="291"/>
        <item x="11"/>
        <item x="834"/>
        <item x="148"/>
        <item x="77"/>
        <item x="613"/>
        <item x="117"/>
        <item x="135"/>
        <item x="220"/>
        <item x="870"/>
        <item x="465"/>
        <item x="292"/>
        <item x="54"/>
        <item x="871"/>
        <item x="221"/>
        <item x="317"/>
        <item x="564"/>
        <item x="582"/>
        <item x="872"/>
        <item x="873"/>
        <item x="922"/>
        <item x="379"/>
        <item x="769"/>
        <item x="380"/>
        <item x="358"/>
        <item x="516"/>
        <item x="812"/>
        <item x="943"/>
        <item x="359"/>
        <item x="149"/>
        <item x="222"/>
        <item x="246"/>
        <item x="517"/>
        <item x="360"/>
        <item x="874"/>
        <item x="962"/>
        <item x="598"/>
        <item x="430"/>
        <item x="770"/>
        <item x="923"/>
        <item x="691"/>
        <item x="875"/>
        <item x="381"/>
        <item x="200"/>
        <item x="963"/>
        <item x="692"/>
        <item x="771"/>
        <item x="835"/>
        <item x="466"/>
        <item x="55"/>
        <item x="78"/>
        <item x="899"/>
        <item x="876"/>
        <item x="467"/>
        <item x="924"/>
        <item x="614"/>
        <item x="599"/>
        <item x="318"/>
        <item x="600"/>
        <item x="751"/>
        <item x="12"/>
        <item x="986"/>
        <item x="468"/>
        <item x="711"/>
        <item x="201"/>
        <item x="223"/>
        <item x="772"/>
        <item x="247"/>
        <item x="733"/>
        <item x="97"/>
        <item x="944"/>
        <item x="319"/>
        <item x="877"/>
        <item x="793"/>
        <item x="900"/>
        <item x="539"/>
        <item x="794"/>
        <item x="79"/>
        <item x="964"/>
        <item x="734"/>
        <item x="150"/>
        <item x="965"/>
        <item x="601"/>
        <item x="987"/>
        <item x="224"/>
        <item x="813"/>
        <item x="658"/>
        <item x="814"/>
        <item x="773"/>
        <item x="693"/>
        <item x="518"/>
        <item x="202"/>
        <item x="265"/>
        <item x="382"/>
        <item x="361"/>
        <item x="901"/>
        <item x="80"/>
        <item x="712"/>
        <item x="774"/>
        <item x="815"/>
        <item x="293"/>
        <item x="752"/>
        <item x="266"/>
        <item x="267"/>
        <item x="988"/>
        <item x="151"/>
        <item x="565"/>
        <item x="402"/>
        <item x="836"/>
        <item x="775"/>
        <item x="136"/>
        <item x="225"/>
        <item x="713"/>
        <item x="383"/>
        <item x="268"/>
        <item x="583"/>
        <item x="226"/>
        <item x="902"/>
        <item x="615"/>
        <item x="714"/>
        <item x="469"/>
        <item x="925"/>
        <item x="493"/>
        <item x="56"/>
        <item x="118"/>
        <item x="494"/>
        <item x="632"/>
        <item x="152"/>
        <item x="837"/>
        <item x="180"/>
        <item x="153"/>
        <item x="715"/>
        <item x="340"/>
        <item x="203"/>
        <item x="320"/>
        <item x="540"/>
        <item x="694"/>
        <item x="321"/>
        <item x="495"/>
        <item x="659"/>
        <item x="322"/>
        <item x="13"/>
        <item x="966"/>
        <item x="716"/>
        <item x="154"/>
        <item x="155"/>
        <item x="181"/>
        <item x="878"/>
        <item x="879"/>
        <item x="945"/>
        <item x="852"/>
        <item x="838"/>
        <item x="119"/>
        <item x="695"/>
        <item x="14"/>
        <item x="403"/>
        <item x="323"/>
        <item x="384"/>
        <item x="182"/>
        <item x="445"/>
        <item x="248"/>
        <item x="404"/>
        <item x="204"/>
        <item x="324"/>
        <item x="227"/>
        <item x="446"/>
        <item x="325"/>
        <item x="926"/>
        <item x="566"/>
        <item x="967"/>
        <item x="795"/>
        <item x="903"/>
        <item x="796"/>
        <item x="326"/>
        <item x="205"/>
        <item x="735"/>
        <item x="362"/>
        <item x="15"/>
        <item x="249"/>
        <item x="57"/>
        <item x="519"/>
        <item x="696"/>
        <item x="405"/>
        <item x="839"/>
        <item x="904"/>
        <item x="406"/>
        <item x="16"/>
        <item x="927"/>
        <item x="753"/>
        <item x="58"/>
        <item x="968"/>
        <item x="447"/>
        <item x="363"/>
        <item x="250"/>
        <item x="251"/>
        <item x="470"/>
        <item x="98"/>
        <item x="448"/>
        <item x="905"/>
        <item x="602"/>
        <item x="776"/>
        <item x="797"/>
        <item x="156"/>
        <item x="206"/>
        <item x="880"/>
        <item x="840"/>
        <item x="541"/>
        <item x="17"/>
        <item x="471"/>
        <item x="35"/>
        <item x="99"/>
        <item x="754"/>
        <item x="472"/>
        <item x="736"/>
        <item x="157"/>
        <item x="633"/>
        <item x="496"/>
        <item x="327"/>
        <item x="18"/>
        <item x="158"/>
        <item x="100"/>
        <item x="755"/>
        <item x="81"/>
        <item x="252"/>
        <item x="928"/>
        <item x="906"/>
        <item x="228"/>
        <item x="841"/>
        <item x="120"/>
        <item x="431"/>
        <item x="364"/>
        <item x="816"/>
        <item x="407"/>
        <item x="717"/>
        <item x="159"/>
        <item x="137"/>
        <item x="567"/>
        <item x="777"/>
        <item x="542"/>
        <item x="989"/>
        <item x="36"/>
        <item x="229"/>
        <item x="584"/>
        <item x="473"/>
        <item x="37"/>
        <item x="253"/>
        <item x="543"/>
        <item x="990"/>
        <item x="160"/>
        <item x="697"/>
        <item x="585"/>
        <item x="19"/>
        <item x="817"/>
        <item x="818"/>
        <item x="798"/>
        <item x="474"/>
        <item x="138"/>
        <item x="269"/>
        <item x="497"/>
        <item x="475"/>
        <item x="778"/>
        <item x="207"/>
        <item x="969"/>
        <item x="853"/>
        <item x="634"/>
        <item x="449"/>
        <item x="294"/>
        <item x="450"/>
        <item x="660"/>
        <item x="101"/>
        <item x="82"/>
        <item x="520"/>
        <item x="498"/>
        <item x="854"/>
        <item x="881"/>
        <item x="521"/>
        <item x="328"/>
        <item x="408"/>
        <item x="102"/>
        <item x="568"/>
        <item x="476"/>
        <item x="432"/>
        <item x="586"/>
        <item x="855"/>
        <item x="661"/>
        <item x="603"/>
        <item x="139"/>
        <item x="604"/>
        <item x="569"/>
        <item x="433"/>
        <item x="161"/>
        <item x="856"/>
        <item x="991"/>
        <item x="341"/>
        <item x="737"/>
        <item x="385"/>
        <item x="544"/>
        <item x="616"/>
        <item x="342"/>
        <item x="386"/>
        <item x="409"/>
        <item x="59"/>
        <item x="410"/>
        <item x="387"/>
        <item x="678"/>
        <item x="162"/>
        <item x="617"/>
        <item x="635"/>
        <item x="992"/>
        <item x="718"/>
        <item x="20"/>
        <item x="970"/>
        <item x="434"/>
        <item x="388"/>
        <item x="208"/>
        <item x="929"/>
        <item x="993"/>
        <item x="842"/>
        <item x="411"/>
        <item x="183"/>
        <item x="946"/>
        <item x="343"/>
        <item x="799"/>
        <item x="800"/>
        <item x="618"/>
        <item x="38"/>
        <item x="295"/>
        <item x="329"/>
        <item x="545"/>
        <item x="435"/>
        <item x="344"/>
        <item x="857"/>
        <item x="412"/>
        <item x="843"/>
        <item x="994"/>
        <item x="947"/>
        <item x="522"/>
        <item x="546"/>
        <item x="844"/>
        <item x="21"/>
        <item x="230"/>
        <item x="948"/>
        <item x="330"/>
        <item x="436"/>
        <item x="22"/>
        <item x="845"/>
        <item x="296"/>
        <item x="270"/>
        <item x="345"/>
        <item x="523"/>
        <item x="719"/>
        <item x="346"/>
        <item x="39"/>
        <item x="103"/>
        <item x="679"/>
        <item x="930"/>
        <item x="231"/>
        <item x="587"/>
        <item x="720"/>
        <item x="365"/>
        <item x="636"/>
        <item x="858"/>
        <item x="801"/>
        <item x="859"/>
        <item x="331"/>
        <item x="547"/>
        <item x="588"/>
        <item x="619"/>
        <item x="620"/>
        <item x="254"/>
        <item x="413"/>
        <item x="637"/>
        <item x="971"/>
        <item x="995"/>
        <item x="23"/>
        <item x="907"/>
        <item x="605"/>
        <item x="779"/>
        <item x="121"/>
        <item x="972"/>
        <item x="949"/>
        <item x="548"/>
        <item x="756"/>
        <item x="606"/>
        <item x="908"/>
        <item x="232"/>
        <item x="209"/>
        <item x="389"/>
        <item x="819"/>
        <item x="297"/>
        <item x="83"/>
        <item x="271"/>
        <item x="570"/>
        <item x="84"/>
        <item x="524"/>
        <item x="662"/>
        <item x="802"/>
        <item x="390"/>
        <item x="40"/>
        <item x="549"/>
        <item x="347"/>
        <item x="663"/>
        <item x="664"/>
        <item x="721"/>
        <item x="820"/>
        <item x="163"/>
        <item x="973"/>
        <item x="60"/>
        <item x="499"/>
        <item x="184"/>
        <item x="821"/>
        <item x="571"/>
        <item x="104"/>
        <item x="41"/>
        <item x="931"/>
        <item x="477"/>
        <item x="414"/>
        <item x="61"/>
        <item x="298"/>
        <item x="550"/>
        <item x="233"/>
        <item x="780"/>
        <item x="882"/>
        <item x="638"/>
        <item x="589"/>
        <item x="122"/>
        <item x="255"/>
        <item x="140"/>
        <item x="210"/>
        <item x="299"/>
        <item x="665"/>
        <item x="234"/>
        <item x="500"/>
        <item x="211"/>
        <item x="757"/>
        <item x="551"/>
        <item x="123"/>
        <item x="572"/>
        <item x="590"/>
        <item x="451"/>
        <item x="366"/>
        <item x="883"/>
        <item x="452"/>
        <item x="164"/>
        <item x="300"/>
        <item x="758"/>
        <item x="62"/>
        <item x="860"/>
        <item x="803"/>
        <item x="63"/>
        <item x="666"/>
        <item x="478"/>
        <item x="591"/>
        <item x="437"/>
        <item x="42"/>
        <item x="974"/>
        <item x="105"/>
        <item x="996"/>
        <item x="256"/>
        <item x="479"/>
        <item x="415"/>
        <item x="592"/>
        <item x="781"/>
        <item x="165"/>
        <item x="782"/>
        <item x="257"/>
        <item x="185"/>
        <item x="166"/>
        <item x="272"/>
        <item x="301"/>
        <item x="24"/>
        <item x="525"/>
        <item x="573"/>
        <item x="909"/>
        <item x="332"/>
        <item x="258"/>
        <item x="25"/>
        <item x="607"/>
        <item x="621"/>
        <item x="273"/>
        <item x="106"/>
        <item x="667"/>
        <item x="64"/>
        <item x="107"/>
        <item x="302"/>
        <item x="822"/>
        <item x="480"/>
        <item x="975"/>
        <item x="823"/>
        <item x="824"/>
        <item x="167"/>
        <item x="668"/>
        <item x="997"/>
        <item x="501"/>
        <item x="108"/>
        <item x="168"/>
        <item x="124"/>
        <item x="502"/>
        <item x="186"/>
        <item x="274"/>
        <item x="950"/>
        <item x="235"/>
        <item x="85"/>
        <item x="86"/>
        <item x="391"/>
        <item x="212"/>
        <item x="303"/>
        <item x="759"/>
        <item x="622"/>
        <item x="236"/>
        <item x="87"/>
        <item x="669"/>
        <item x="804"/>
        <item x="26"/>
        <item x="760"/>
        <item x="680"/>
        <item x="526"/>
        <item x="623"/>
        <item x="846"/>
        <item x="367"/>
        <item x="593"/>
        <item x="670"/>
        <item x="552"/>
        <item x="237"/>
        <item x="681"/>
        <item x="884"/>
        <item x="847"/>
        <item x="503"/>
        <item x="639"/>
        <item x="504"/>
        <item x="761"/>
        <item x="698"/>
        <item x="481"/>
        <item x="141"/>
        <item x="65"/>
        <item x="482"/>
        <item x="27"/>
        <item x="348"/>
        <item x="805"/>
        <item x="682"/>
        <item x="861"/>
        <item x="671"/>
        <item x="553"/>
        <item x="483"/>
        <item x="594"/>
        <item x="574"/>
        <item x="862"/>
        <item x="722"/>
        <item x="699"/>
        <item x="863"/>
        <item x="825"/>
        <item x="848"/>
        <item x="554"/>
        <item x="416"/>
        <item x="640"/>
        <item x="368"/>
        <item x="392"/>
        <item x="187"/>
        <item x="275"/>
        <item x="641"/>
        <item x="125"/>
        <item x="188"/>
        <item x="672"/>
        <item x="723"/>
        <item x="369"/>
        <item x="527"/>
        <item x="276"/>
        <item x="88"/>
        <item x="66"/>
        <item x="304"/>
        <item x="951"/>
        <item x="238"/>
        <item x="109"/>
        <item x="169"/>
        <item x="484"/>
        <item x="555"/>
        <item x="89"/>
        <item x="189"/>
        <item x="700"/>
        <item x="932"/>
        <item x="417"/>
        <item x="575"/>
        <item x="505"/>
        <item x="738"/>
        <item x="642"/>
        <item x="333"/>
        <item x="683"/>
        <item x="67"/>
        <item x="126"/>
        <item x="90"/>
        <item x="976"/>
        <item x="277"/>
        <item x="127"/>
        <item x="305"/>
        <item x="393"/>
        <item x="739"/>
        <item x="740"/>
        <item x="643"/>
        <item x="349"/>
        <item x="350"/>
        <item x="278"/>
        <item x="190"/>
        <item x="43"/>
        <item x="418"/>
        <item x="419"/>
        <item x="91"/>
        <item x="684"/>
        <item x="92"/>
        <item x="28"/>
        <item x="806"/>
        <item x="394"/>
        <item x="506"/>
        <item x="191"/>
        <item x="608"/>
        <item x="910"/>
        <item x="998"/>
        <item x="395"/>
        <item x="952"/>
        <item x="68"/>
        <item x="724"/>
        <item x="396"/>
        <item x="933"/>
        <item x="644"/>
        <item x="239"/>
        <item x="507"/>
        <item x="999"/>
        <item x="44"/>
        <item x="701"/>
        <item x="826"/>
        <item x="702"/>
        <item x="528"/>
        <item x="934"/>
        <item x="762"/>
        <item x="240"/>
        <item x="241"/>
        <item x="110"/>
        <item x="885"/>
        <item x="192"/>
        <item x="45"/>
        <item x="529"/>
        <item x="783"/>
        <item x="741"/>
        <item x="306"/>
        <item x="508"/>
        <item x="864"/>
        <item x="935"/>
        <item x="849"/>
        <item x="609"/>
        <item x="420"/>
        <item x="69"/>
        <item x="46"/>
        <item x="807"/>
        <item x="111"/>
        <item x="307"/>
        <item x="485"/>
        <item x="142"/>
        <item x="953"/>
        <item x="886"/>
        <item x="911"/>
        <item x="912"/>
        <item x="29"/>
        <item x="556"/>
        <item x="827"/>
        <item x="279"/>
        <item x="610"/>
        <item x="128"/>
        <item x="280"/>
        <item x="645"/>
        <item x="673"/>
        <item x="530"/>
        <item x="954"/>
        <item x="351"/>
        <item x="281"/>
        <item x="213"/>
        <item x="742"/>
        <item x="30"/>
        <item x="509"/>
        <item x="828"/>
        <item x="936"/>
        <item x="725"/>
        <item x="242"/>
        <item x="308"/>
        <item x="784"/>
        <item x="143"/>
        <item x="955"/>
        <item x="438"/>
        <item x="421"/>
        <item x="829"/>
        <item x="956"/>
        <item x="510"/>
        <item x="309"/>
        <item x="763"/>
        <item x="129"/>
        <item x="830"/>
        <item x="703"/>
        <item x="170"/>
        <item x="511"/>
        <item x="913"/>
        <item x="785"/>
        <item x="310"/>
        <item x="531"/>
        <item x="704"/>
        <item x="214"/>
        <item x="850"/>
        <item x="914"/>
        <item x="486"/>
        <item x="646"/>
        <item x="887"/>
        <item x="243"/>
        <item x="743"/>
        <item x="439"/>
        <item x="915"/>
        <item x="744"/>
        <item x="674"/>
        <item x="171"/>
        <item x="70"/>
        <item x="352"/>
        <item x="422"/>
        <item x="957"/>
        <item x="172"/>
        <item x="311"/>
        <item x="173"/>
        <item x="453"/>
        <item x="745"/>
        <item x="71"/>
        <item x="334"/>
        <item x="888"/>
        <item x="532"/>
        <item x="624"/>
        <item x="685"/>
        <item x="174"/>
        <item x="440"/>
        <item x="335"/>
        <item x="144"/>
        <item x="746"/>
        <item x="112"/>
        <item x="72"/>
        <item x="512"/>
        <item x="130"/>
        <item x="259"/>
        <item x="454"/>
        <item x="215"/>
        <item x="865"/>
        <item x="916"/>
        <item x="113"/>
        <item x="73"/>
        <item x="370"/>
        <item x="557"/>
        <item x="131"/>
        <item x="808"/>
        <item x="353"/>
        <item x="114"/>
        <item x="397"/>
        <item x="193"/>
        <item x="371"/>
        <item x="647"/>
        <item x="260"/>
        <item x="977"/>
        <item x="726"/>
        <item x="747"/>
        <item x="423"/>
        <item x="764"/>
        <item x="194"/>
        <item x="978"/>
        <item x="354"/>
        <item x="748"/>
        <item x="47"/>
        <item x="455"/>
        <item x="145"/>
        <item x="675"/>
        <item x="175"/>
        <item x="372"/>
        <item x="312"/>
        <item x="533"/>
        <item x="74"/>
        <item x="282"/>
        <item x="889"/>
        <item x="625"/>
        <item x="100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mmision 2024" fld="10" baseField="0" baseItem="0"/>
  </dataFields>
  <formats count="1">
    <format dxfId="23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459E5-A405-41A0-9066-B673DB51E36C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3:Q24" firstHeaderRow="0" firstDataRow="1" firstDataCol="1"/>
  <pivotFields count="8">
    <pivotField axis="axisRow" showAll="0">
      <items count="11">
        <item x="0"/>
        <item x="7"/>
        <item x="3"/>
        <item x="5"/>
        <item x="2"/>
        <item x="6"/>
        <item x="8"/>
        <item x="4"/>
        <item x="1"/>
        <item x="9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0"/>
    <field x="7"/>
  </rowFields>
  <rowItems count="21">
    <i>
      <x/>
    </i>
    <i r="1">
      <x/>
    </i>
    <i>
      <x v="1"/>
    </i>
    <i r="1">
      <x v="1"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 v="1"/>
    </i>
    <i>
      <x v="7"/>
    </i>
    <i r="1">
      <x/>
    </i>
    <i>
      <x v="8"/>
    </i>
    <i r="1">
      <x/>
    </i>
    <i>
      <x v="9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nglish" fld="1" baseField="0" baseItem="0"/>
    <dataField name="Sum of Mathematics" fld="2" baseField="0" baseItem="0"/>
    <dataField name="Sum of Science" fld="3" baseField="0" baseItem="0"/>
    <dataField name="Sum of Average 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886796-4750-46EA-9122-FA76CC237CC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9" dataBound="0" tableColumnId="10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CCAF9-74EC-4B59-84E2-B7E47FDE095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94204-13BA-4842-AB4A-2D9D86B640E8}" name="Table1" displayName="Table1" ref="A1:K1001" totalsRowShown="0" headerRowDxfId="24" tableBorderDxfId="35">
  <autoFilter ref="A1:K1001" xr:uid="{B0E94204-13BA-4842-AB4A-2D9D86B640E8}"/>
  <sortState xmlns:xlrd2="http://schemas.microsoft.com/office/spreadsheetml/2017/richdata2" ref="A2:K1001">
    <sortCondition ref="A1:A1001"/>
  </sortState>
  <tableColumns count="11">
    <tableColumn id="1" xr3:uid="{D6304EFD-FEC3-4A2B-BA70-AD46EE5923CF}" name="Transaction ID" dataDxfId="34"/>
    <tableColumn id="2" xr3:uid="{31DFE328-4A88-4F0A-B95A-7A95C8281E0F}" name="Date" dataDxfId="33"/>
    <tableColumn id="3" xr3:uid="{49654418-927C-461B-8207-24F7A3092779}" name="Customer ID" dataDxfId="32"/>
    <tableColumn id="4" xr3:uid="{BAF009A1-6661-41E6-A546-50D2C7ABFA37}" name="Gender" dataDxfId="31"/>
    <tableColumn id="11" xr3:uid="{A00CC9EA-F2FF-4A2B-9316-197B32C4E3AE}" name="Age Range" dataDxfId="21">
      <calculatedColumnFormula array="1">_xlfn.IFS(Table1[[#This Row],[Age]]&lt;30, "Adolescent",Table1[[#This Row],[Age]]&gt;=50, "Older", Table1[[#This Row],[Age]]&gt;=30, "Adult")</calculatedColumnFormula>
    </tableColumn>
    <tableColumn id="5" xr3:uid="{30093F41-0382-4133-B813-3E6EE9D16C93}" name="Age" dataDxfId="30"/>
    <tableColumn id="6" xr3:uid="{7F07DF24-A35B-4768-8F86-E3F7D127792B}" name="Product Category" dataDxfId="29"/>
    <tableColumn id="7" xr3:uid="{222F241D-6D54-4CF4-B9F4-76C483391B72}" name="Quantity" dataDxfId="28"/>
    <tableColumn id="8" xr3:uid="{DAC40D2A-D629-41E8-A381-E39796168A14}" name="Price per Unit" dataDxfId="27"/>
    <tableColumn id="9" xr3:uid="{8C301408-5235-45C6-8FFB-E13E593B67CD}" name="Total sales" dataDxfId="26">
      <calculatedColumnFormula>H2*I2</calculatedColumnFormula>
    </tableColumn>
    <tableColumn id="10" xr3:uid="{A519EEEF-7FF7-44B9-9A5E-F949DA5AC38A}" name="Commision 2023" dataDxfId="25">
      <calculatedColumnFormula>J2*$N$3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9862E2-653A-4F8D-97E4-0D8832FEDCD1}" name="Table4" displayName="Table4" ref="A1:H11" totalsRowShown="0" headerRowDxfId="12" dataDxfId="13" tableBorderDxfId="20">
  <autoFilter ref="A1:H11" xr:uid="{869862E2-653A-4F8D-97E4-0D8832FEDCD1}"/>
  <tableColumns count="8">
    <tableColumn id="1" xr3:uid="{F56CCF38-B909-4146-B148-5005DF78BDD2}" name="Student name" dataDxfId="19"/>
    <tableColumn id="2" xr3:uid="{76C802C8-5FCD-4D55-AF88-5F3F1C05AF9A}" name="English" dataDxfId="18"/>
    <tableColumn id="3" xr3:uid="{77F17C94-736B-4824-9A09-383D98E21B65}" name="Mathematics" dataDxfId="17"/>
    <tableColumn id="4" xr3:uid="{26518E89-7D92-4F94-A3C4-B8F1973B75A9}" name="Science" dataDxfId="16"/>
    <tableColumn id="5" xr3:uid="{A1BD0E7F-910A-44B2-9D2F-76E1D2955FDF}" name="Average " dataDxfId="15">
      <calculatedColumnFormula>AVERAGE(B2:D2)</calculatedColumnFormula>
    </tableColumn>
    <tableColumn id="6" xr3:uid="{9C44FC21-B891-4478-8E33-48490651661C}" name="Highest score" dataDxfId="14">
      <calculatedColumnFormula>MAX(B2:E2)</calculatedColumnFormula>
    </tableColumn>
    <tableColumn id="7" xr3:uid="{D9C98FF6-2C63-4903-BB71-97EDF246B043}" name="Lowest Score">
      <calculatedColumnFormula>MIN(B2:D2)</calculatedColumnFormula>
    </tableColumn>
    <tableColumn id="8" xr3:uid="{64280229-E0AF-494E-AA9A-E95D8CB11FAB}" name="Does the student require additional support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864D73-E9EA-44C8-B129-01EB47E04147}" name="Table_1__2" displayName="Table_1__2" ref="A1:I11" tableType="queryTable" totalsRowShown="0">
  <autoFilter ref="A1:I11" xr:uid="{6F864D73-E9EA-44C8-B129-01EB47E04147}"/>
  <tableColumns count="9">
    <tableColumn id="1" xr3:uid="{C02875AE-1155-4BEE-B088-FADF5B9E2021}" uniqueName="1" name="Column1" queryTableFieldId="1" dataDxfId="8"/>
    <tableColumn id="2" xr3:uid="{9BD0FC9F-7352-4ADD-A058-72FC5C9EDB89}" uniqueName="2" name="Column2" queryTableFieldId="2" dataDxfId="7"/>
    <tableColumn id="10" xr3:uid="{B3A7BFE0-6349-492B-ADE9-8667FFA868EA}" uniqueName="10" name="Column22" queryTableFieldId="9" dataDxfId="0"/>
    <tableColumn id="3" xr3:uid="{A551C61C-223F-4EEE-9E4D-99874F6318B7}" uniqueName="3" name="Column3" queryTableFieldId="3" dataDxfId="6"/>
    <tableColumn id="4" xr3:uid="{64581820-536F-4C96-8490-19DCC3A1E47B}" uniqueName="4" name="Column4" queryTableFieldId="4" dataDxfId="5"/>
    <tableColumn id="5" xr3:uid="{9A2A956C-8763-45C2-92FD-7052DE8721DC}" uniqueName="5" name="Column5" queryTableFieldId="5" dataDxfId="4"/>
    <tableColumn id="6" xr3:uid="{B2D411A0-F532-44F7-847F-EC6242C87EC6}" uniqueName="6" name="Column6" queryTableFieldId="6" dataDxfId="3"/>
    <tableColumn id="7" xr3:uid="{A836879D-9E54-4172-8733-B25DFBECDE1D}" uniqueName="7" name="Column7" queryTableFieldId="7" dataDxfId="2"/>
    <tableColumn id="8" xr3:uid="{A9BAE08E-1A41-48D5-9B8D-CEBA46506F8E}" uniqueName="8" name="Column8" queryTableFieldId="8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58AF8C-0A2D-4A33-B6EC-C8299A56C65C}" name="Table_1" displayName="Table_1" ref="A1:D21" tableType="queryTable" totalsRowShown="0">
  <autoFilter ref="A1:D21" xr:uid="{C558AF8C-0A2D-4A33-B6EC-C8299A56C65C}"/>
  <sortState xmlns:xlrd2="http://schemas.microsoft.com/office/spreadsheetml/2017/richdata2" ref="A2:D21">
    <sortCondition ref="B1:B21"/>
  </sortState>
  <tableColumns count="4">
    <tableColumn id="1" xr3:uid="{A8D60795-A4BE-4C67-A3D1-738278CC39B8}" uniqueName="1" name="Column1" queryTableFieldId="1" dataDxfId="11"/>
    <tableColumn id="2" xr3:uid="{47F63EBD-F7A9-47BB-993E-8D572199E320}" uniqueName="2" name="Column2" queryTableFieldId="2"/>
    <tableColumn id="3" xr3:uid="{E75DF14C-8E93-479E-8056-F3287D4C6EF6}" uniqueName="3" name="Column3" queryTableFieldId="3" dataDxfId="10"/>
    <tableColumn id="4" xr3:uid="{EEFD8570-34DF-4006-830B-590531389412}" uniqueName="4" name="Column4" queryTableFieldId="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07661D-3F9D-4590-96E3-2E393F381C79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jHYB40nloySaY7_lLhJVg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L25" workbookViewId="0">
      <selection activeCell="Q31" sqref="Q31"/>
    </sheetView>
  </sheetViews>
  <sheetFormatPr defaultColWidth="11.19921875" defaultRowHeight="15.6" x14ac:dyDescent="0.3"/>
  <cols>
    <col min="1" max="1" width="14.8984375" customWidth="1"/>
    <col min="2" max="2" width="10.5" bestFit="1" customWidth="1"/>
    <col min="3" max="3" width="13" customWidth="1"/>
    <col min="4" max="6" width="11.19921875" customWidth="1"/>
    <col min="7" max="7" width="17.59765625" customWidth="1"/>
    <col min="9" max="9" width="14.3984375" customWidth="1"/>
    <col min="10" max="10" width="11.5" customWidth="1"/>
    <col min="11" max="11" width="16.5" customWidth="1"/>
    <col min="12" max="12" width="14.8984375" bestFit="1" customWidth="1"/>
    <col min="13" max="13" width="18.8984375" bestFit="1" customWidth="1"/>
    <col min="14" max="14" width="11.19921875" style="15"/>
    <col min="15" max="15" width="16" bestFit="1" customWidth="1"/>
    <col min="16" max="16" width="12.3984375" bestFit="1" customWidth="1"/>
    <col min="17" max="17" width="21.59765625" bestFit="1" customWidth="1"/>
    <col min="18" max="18" width="12.3984375" bestFit="1" customWidth="1"/>
    <col min="19" max="19" width="21.59765625" bestFit="1" customWidth="1"/>
    <col min="20" max="20" width="19.3984375" bestFit="1" customWidth="1"/>
    <col min="21" max="23" width="21.59765625" bestFit="1" customWidth="1"/>
  </cols>
  <sheetData>
    <row r="1" spans="1:2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1060</v>
      </c>
      <c r="F1" s="8" t="s">
        <v>4</v>
      </c>
      <c r="G1" s="8" t="s">
        <v>5</v>
      </c>
      <c r="H1" s="8" t="s">
        <v>6</v>
      </c>
      <c r="I1" s="9" t="s">
        <v>7</v>
      </c>
      <c r="J1" s="12" t="s">
        <v>1038</v>
      </c>
      <c r="K1" s="12" t="s">
        <v>1039</v>
      </c>
      <c r="L1" s="12" t="s">
        <v>1048</v>
      </c>
    </row>
    <row r="2" spans="1:21" x14ac:dyDescent="0.3">
      <c r="A2" s="3">
        <v>1</v>
      </c>
      <c r="B2" s="2">
        <v>45254</v>
      </c>
      <c r="C2" s="3" t="s">
        <v>8</v>
      </c>
      <c r="D2" s="3" t="s">
        <v>9</v>
      </c>
      <c r="E2" s="3" t="str" cm="1">
        <f t="array" ref="E2">_xlfn.IFS(Table1[[#This Row],[Age]]&lt;30, "Adolescent",Table1[[#This Row],[Age]]&gt;=50, "Older", Table1[[#This Row],[Age]]&gt;=30, "Adult")</f>
        <v>Adult</v>
      </c>
      <c r="F2" s="3">
        <v>34</v>
      </c>
      <c r="G2" s="3" t="s">
        <v>10</v>
      </c>
      <c r="H2" s="3">
        <v>3</v>
      </c>
      <c r="I2" s="4">
        <v>50</v>
      </c>
      <c r="J2" s="13">
        <f>H2*I2</f>
        <v>150</v>
      </c>
      <c r="K2" s="13">
        <f>J2*$N$3</f>
        <v>2.25</v>
      </c>
      <c r="L2" s="13">
        <f>J2*$N$4</f>
        <v>3</v>
      </c>
      <c r="M2" s="14"/>
      <c r="N2" s="16" t="s">
        <v>1040</v>
      </c>
    </row>
    <row r="3" spans="1:21" x14ac:dyDescent="0.3">
      <c r="A3" s="3">
        <v>2</v>
      </c>
      <c r="B3" s="2">
        <v>44984</v>
      </c>
      <c r="C3" s="3" t="s">
        <v>11</v>
      </c>
      <c r="D3" s="3" t="s">
        <v>12</v>
      </c>
      <c r="E3" s="3" t="str" cm="1">
        <f t="array" ref="E3">_xlfn.IFS(Table1[[#This Row],[Age]]&lt;30, "Adolescent",Table1[[#This Row],[Age]]&gt;=50, "Older", Table1[[#This Row],[Age]]&gt;=30, "Adult")</f>
        <v>Adolescent</v>
      </c>
      <c r="F3" s="3">
        <v>26</v>
      </c>
      <c r="G3" s="3" t="s">
        <v>13</v>
      </c>
      <c r="H3" s="3">
        <v>2</v>
      </c>
      <c r="I3" s="4">
        <v>500</v>
      </c>
      <c r="J3" s="13">
        <f>H3*I3</f>
        <v>1000</v>
      </c>
      <c r="K3" s="13">
        <f>J3*$N$3</f>
        <v>15</v>
      </c>
      <c r="L3" s="13">
        <f t="shared" ref="L3:L66" si="0">J3*$N$4</f>
        <v>20</v>
      </c>
      <c r="M3" s="14" t="s">
        <v>1041</v>
      </c>
      <c r="N3" s="17">
        <v>1.4999999999999999E-2</v>
      </c>
    </row>
    <row r="4" spans="1:21" x14ac:dyDescent="0.3">
      <c r="A4" s="3">
        <v>3</v>
      </c>
      <c r="B4" s="2">
        <v>44939</v>
      </c>
      <c r="C4" s="3" t="s">
        <v>14</v>
      </c>
      <c r="D4" s="3" t="s">
        <v>9</v>
      </c>
      <c r="E4" s="3" t="str" cm="1">
        <f t="array" ref="E4">_xlfn.IFS(Table1[[#This Row],[Age]]&lt;30, "Adolescent",Table1[[#This Row],[Age]]&gt;=50, "Older", Table1[[#This Row],[Age]]&gt;=30, "Adult")</f>
        <v>Older</v>
      </c>
      <c r="F4" s="3">
        <v>50</v>
      </c>
      <c r="G4" s="3" t="s">
        <v>15</v>
      </c>
      <c r="H4" s="3">
        <v>1</v>
      </c>
      <c r="I4" s="4">
        <v>30</v>
      </c>
      <c r="J4" s="13">
        <f>H4*I4</f>
        <v>30</v>
      </c>
      <c r="K4" s="13">
        <f>J4*$N$3</f>
        <v>0.44999999999999996</v>
      </c>
      <c r="L4" s="13">
        <f t="shared" si="0"/>
        <v>0.6</v>
      </c>
      <c r="M4" s="14" t="s">
        <v>1042</v>
      </c>
      <c r="N4" s="16">
        <v>0.02</v>
      </c>
    </row>
    <row r="5" spans="1:21" x14ac:dyDescent="0.3">
      <c r="A5" s="3">
        <v>4</v>
      </c>
      <c r="B5" s="2">
        <v>45067</v>
      </c>
      <c r="C5" s="3" t="s">
        <v>16</v>
      </c>
      <c r="D5" s="3" t="s">
        <v>9</v>
      </c>
      <c r="E5" s="3" t="str" cm="1">
        <f t="array" ref="E5">_xlfn.IFS(Table1[[#This Row],[Age]]&lt;30, "Adolescent",Table1[[#This Row],[Age]]&gt;=50, "Older", Table1[[#This Row],[Age]]&gt;=30, "Adult")</f>
        <v>Adult</v>
      </c>
      <c r="F5" s="3">
        <v>37</v>
      </c>
      <c r="G5" s="3" t="s">
        <v>13</v>
      </c>
      <c r="H5" s="3">
        <v>1</v>
      </c>
      <c r="I5" s="4">
        <v>500</v>
      </c>
      <c r="J5" s="13">
        <f>H5*I5</f>
        <v>500</v>
      </c>
      <c r="K5" s="13">
        <f>J5*$N$3</f>
        <v>7.5</v>
      </c>
      <c r="L5" s="13">
        <f t="shared" si="0"/>
        <v>10</v>
      </c>
    </row>
    <row r="6" spans="1:21" x14ac:dyDescent="0.3">
      <c r="A6" s="3">
        <v>5</v>
      </c>
      <c r="B6" s="2">
        <v>45052</v>
      </c>
      <c r="C6" s="3" t="s">
        <v>17</v>
      </c>
      <c r="D6" s="3" t="s">
        <v>9</v>
      </c>
      <c r="E6" s="3" t="str" cm="1">
        <f t="array" ref="E6">_xlfn.IFS(Table1[[#This Row],[Age]]&lt;30, "Adolescent",Table1[[#This Row],[Age]]&gt;=50, "Older", Table1[[#This Row],[Age]]&gt;=30, "Adult")</f>
        <v>Adult</v>
      </c>
      <c r="F6" s="3">
        <v>30</v>
      </c>
      <c r="G6" s="3" t="s">
        <v>10</v>
      </c>
      <c r="H6" s="3">
        <v>2</v>
      </c>
      <c r="I6" s="4">
        <v>50</v>
      </c>
      <c r="J6" s="13">
        <f>H6*I6</f>
        <v>100</v>
      </c>
      <c r="K6" s="13">
        <f>J6*$N$3</f>
        <v>1.5</v>
      </c>
      <c r="L6" s="13">
        <f t="shared" si="0"/>
        <v>2</v>
      </c>
    </row>
    <row r="7" spans="1:21" x14ac:dyDescent="0.3">
      <c r="A7" s="3">
        <v>6</v>
      </c>
      <c r="B7" s="2">
        <v>45041</v>
      </c>
      <c r="C7" s="3" t="s">
        <v>18</v>
      </c>
      <c r="D7" s="3" t="s">
        <v>12</v>
      </c>
      <c r="E7" s="3" t="str" cm="1">
        <f t="array" ref="E7">_xlfn.IFS(Table1[[#This Row],[Age]]&lt;30, "Adolescent",Table1[[#This Row],[Age]]&gt;=50, "Older", Table1[[#This Row],[Age]]&gt;=30, "Adult")</f>
        <v>Adult</v>
      </c>
      <c r="F7" s="3">
        <v>45</v>
      </c>
      <c r="G7" s="3" t="s">
        <v>10</v>
      </c>
      <c r="H7" s="3">
        <v>1</v>
      </c>
      <c r="I7" s="4">
        <v>30</v>
      </c>
      <c r="J7" s="13">
        <f>H7*I7</f>
        <v>30</v>
      </c>
      <c r="K7" s="13">
        <f>J7*$N$3</f>
        <v>0.44999999999999996</v>
      </c>
      <c r="L7" s="13">
        <f t="shared" si="0"/>
        <v>0.6</v>
      </c>
    </row>
    <row r="8" spans="1:21" x14ac:dyDescent="0.3">
      <c r="A8" s="3">
        <v>7</v>
      </c>
      <c r="B8" s="2">
        <v>44998</v>
      </c>
      <c r="C8" s="3" t="s">
        <v>19</v>
      </c>
      <c r="D8" s="3" t="s">
        <v>9</v>
      </c>
      <c r="E8" s="3" t="str" cm="1">
        <f t="array" ref="E8">_xlfn.IFS(Table1[[#This Row],[Age]]&lt;30, "Adolescent",Table1[[#This Row],[Age]]&gt;=50, "Older", Table1[[#This Row],[Age]]&gt;=30, "Adult")</f>
        <v>Adult</v>
      </c>
      <c r="F8" s="3">
        <v>46</v>
      </c>
      <c r="G8" s="3" t="s">
        <v>13</v>
      </c>
      <c r="H8" s="3">
        <v>2</v>
      </c>
      <c r="I8" s="4">
        <v>25</v>
      </c>
      <c r="J8" s="13">
        <f>H8*I8</f>
        <v>50</v>
      </c>
      <c r="K8" s="13">
        <f>J8*$N$3</f>
        <v>0.75</v>
      </c>
      <c r="L8" s="13">
        <f t="shared" si="0"/>
        <v>1</v>
      </c>
    </row>
    <row r="9" spans="1:21" x14ac:dyDescent="0.3">
      <c r="A9" s="3">
        <v>8</v>
      </c>
      <c r="B9" s="2">
        <v>44979</v>
      </c>
      <c r="C9" s="3" t="s">
        <v>20</v>
      </c>
      <c r="D9" s="3" t="s">
        <v>9</v>
      </c>
      <c r="E9" s="3" t="str" cm="1">
        <f t="array" ref="E9">_xlfn.IFS(Table1[[#This Row],[Age]]&lt;30, "Adolescent",Table1[[#This Row],[Age]]&gt;=50, "Older", Table1[[#This Row],[Age]]&gt;=30, "Adult")</f>
        <v>Adult</v>
      </c>
      <c r="F9" s="3">
        <v>30</v>
      </c>
      <c r="G9" s="3" t="s">
        <v>15</v>
      </c>
      <c r="H9" s="3">
        <v>4</v>
      </c>
      <c r="I9" s="4">
        <v>25</v>
      </c>
      <c r="J9" s="13">
        <f>H9*I9</f>
        <v>100</v>
      </c>
      <c r="K9" s="13">
        <f>J9*$N$3</f>
        <v>1.5</v>
      </c>
      <c r="L9" s="13">
        <f t="shared" si="0"/>
        <v>2</v>
      </c>
      <c r="Q9" s="1"/>
    </row>
    <row r="10" spans="1:21" x14ac:dyDescent="0.3">
      <c r="A10" s="3">
        <v>9</v>
      </c>
      <c r="B10" s="2">
        <v>45273</v>
      </c>
      <c r="C10" s="3" t="s">
        <v>21</v>
      </c>
      <c r="D10" s="3" t="s">
        <v>9</v>
      </c>
      <c r="E10" s="3" t="str" cm="1">
        <f t="array" ref="E10">_xlfn.IFS(Table1[[#This Row],[Age]]&lt;30, "Adolescent",Table1[[#This Row],[Age]]&gt;=50, "Older", Table1[[#This Row],[Age]]&gt;=30, "Adult")</f>
        <v>Older</v>
      </c>
      <c r="F10" s="3">
        <v>63</v>
      </c>
      <c r="G10" s="3" t="s">
        <v>15</v>
      </c>
      <c r="H10" s="3">
        <v>2</v>
      </c>
      <c r="I10" s="4">
        <v>300</v>
      </c>
      <c r="J10" s="13">
        <f>H10*I10</f>
        <v>600</v>
      </c>
      <c r="K10" s="13">
        <f>J10*$N$3</f>
        <v>9</v>
      </c>
      <c r="L10" s="13">
        <f t="shared" si="0"/>
        <v>12</v>
      </c>
      <c r="P10" s="1" t="s">
        <v>1049</v>
      </c>
      <c r="Q10" s="13">
        <f>SUM(K:K)</f>
        <v>6840</v>
      </c>
    </row>
    <row r="11" spans="1:21" x14ac:dyDescent="0.3">
      <c r="A11" s="3">
        <v>10</v>
      </c>
      <c r="B11" s="2">
        <v>45206</v>
      </c>
      <c r="C11" s="3" t="s">
        <v>22</v>
      </c>
      <c r="D11" s="3" t="s">
        <v>12</v>
      </c>
      <c r="E11" s="3" t="str" cm="1">
        <f t="array" ref="E11">_xlfn.IFS(Table1[[#This Row],[Age]]&lt;30, "Adolescent",Table1[[#This Row],[Age]]&gt;=50, "Older", Table1[[#This Row],[Age]]&gt;=30, "Adult")</f>
        <v>Older</v>
      </c>
      <c r="F11" s="3">
        <v>52</v>
      </c>
      <c r="G11" s="3" t="s">
        <v>13</v>
      </c>
      <c r="H11" s="3">
        <v>4</v>
      </c>
      <c r="I11" s="4">
        <v>50</v>
      </c>
      <c r="J11" s="13">
        <f>H11*I11</f>
        <v>200</v>
      </c>
      <c r="K11" s="13">
        <f>J11*$N$3</f>
        <v>3</v>
      </c>
      <c r="L11" s="13">
        <f t="shared" si="0"/>
        <v>4</v>
      </c>
      <c r="P11" s="1" t="s">
        <v>1045</v>
      </c>
      <c r="Q11" s="13">
        <f>AVERAGE(K:K)</f>
        <v>6.84</v>
      </c>
      <c r="T11" s="19" t="s">
        <v>1051</v>
      </c>
      <c r="U11" t="s">
        <v>1054</v>
      </c>
    </row>
    <row r="12" spans="1:21" x14ac:dyDescent="0.3">
      <c r="A12" s="3">
        <v>11</v>
      </c>
      <c r="B12" s="2">
        <v>44971</v>
      </c>
      <c r="C12" s="3" t="s">
        <v>23</v>
      </c>
      <c r="D12" s="3" t="s">
        <v>9</v>
      </c>
      <c r="E12" s="3" t="str" cm="1">
        <f t="array" ref="E12">_xlfn.IFS(Table1[[#This Row],[Age]]&lt;30, "Adolescent",Table1[[#This Row],[Age]]&gt;=50, "Older", Table1[[#This Row],[Age]]&gt;=30, "Adult")</f>
        <v>Adolescent</v>
      </c>
      <c r="F12" s="3">
        <v>23</v>
      </c>
      <c r="G12" s="3" t="s">
        <v>13</v>
      </c>
      <c r="H12" s="3">
        <v>2</v>
      </c>
      <c r="I12" s="4">
        <v>50</v>
      </c>
      <c r="J12" s="13">
        <f>H12*I12</f>
        <v>100</v>
      </c>
      <c r="K12" s="13">
        <f>J12*$N$3</f>
        <v>1.5</v>
      </c>
      <c r="L12" s="13">
        <f t="shared" si="0"/>
        <v>2</v>
      </c>
      <c r="T12" s="20" t="s">
        <v>10</v>
      </c>
      <c r="U12" s="21">
        <v>2870.3</v>
      </c>
    </row>
    <row r="13" spans="1:21" x14ac:dyDescent="0.3">
      <c r="A13" s="3">
        <v>12</v>
      </c>
      <c r="B13" s="2">
        <v>45229</v>
      </c>
      <c r="C13" s="3" t="s">
        <v>24</v>
      </c>
      <c r="D13" s="3" t="s">
        <v>9</v>
      </c>
      <c r="E13" s="3" t="str" cm="1">
        <f t="array" ref="E13">_xlfn.IFS(Table1[[#This Row],[Age]]&lt;30, "Adolescent",Table1[[#This Row],[Age]]&gt;=50, "Older", Table1[[#This Row],[Age]]&gt;=30, "Adult")</f>
        <v>Adult</v>
      </c>
      <c r="F13" s="3">
        <v>35</v>
      </c>
      <c r="G13" s="3" t="s">
        <v>10</v>
      </c>
      <c r="H13" s="3">
        <v>3</v>
      </c>
      <c r="I13" s="4">
        <v>25</v>
      </c>
      <c r="J13" s="13">
        <f>H13*I13</f>
        <v>75</v>
      </c>
      <c r="K13" s="13">
        <f>J13*$N$3</f>
        <v>1.125</v>
      </c>
      <c r="L13" s="13">
        <f t="shared" si="0"/>
        <v>1.5</v>
      </c>
      <c r="T13" s="20" t="s">
        <v>13</v>
      </c>
      <c r="U13" s="21">
        <v>3111.6</v>
      </c>
    </row>
    <row r="14" spans="1:21" x14ac:dyDescent="0.3">
      <c r="A14" s="3">
        <v>13</v>
      </c>
      <c r="B14" s="2">
        <v>45143</v>
      </c>
      <c r="C14" s="3" t="s">
        <v>25</v>
      </c>
      <c r="D14" s="3" t="s">
        <v>9</v>
      </c>
      <c r="E14" s="3" t="str" cm="1">
        <f t="array" ref="E14">_xlfn.IFS(Table1[[#This Row],[Age]]&lt;30, "Adolescent",Table1[[#This Row],[Age]]&gt;=50, "Older", Table1[[#This Row],[Age]]&gt;=30, "Adult")</f>
        <v>Adolescent</v>
      </c>
      <c r="F14" s="3">
        <v>22</v>
      </c>
      <c r="G14" s="3" t="s">
        <v>15</v>
      </c>
      <c r="H14" s="3">
        <v>3</v>
      </c>
      <c r="I14" s="4">
        <v>500</v>
      </c>
      <c r="J14" s="13">
        <f>H14*I14</f>
        <v>1500</v>
      </c>
      <c r="K14" s="13">
        <f>J14*$N$3</f>
        <v>22.5</v>
      </c>
      <c r="L14" s="13">
        <f t="shared" si="0"/>
        <v>30</v>
      </c>
      <c r="P14" s="1"/>
      <c r="Q14" s="13"/>
      <c r="T14" s="20" t="s">
        <v>15</v>
      </c>
      <c r="U14" s="21">
        <v>3138.0999999999995</v>
      </c>
    </row>
    <row r="15" spans="1:21" x14ac:dyDescent="0.3">
      <c r="A15" s="3">
        <v>14</v>
      </c>
      <c r="B15" s="2">
        <v>44943</v>
      </c>
      <c r="C15" s="3" t="s">
        <v>26</v>
      </c>
      <c r="D15" s="3" t="s">
        <v>9</v>
      </c>
      <c r="E15" s="3" t="str" cm="1">
        <f t="array" ref="E15">_xlfn.IFS(Table1[[#This Row],[Age]]&lt;30, "Adolescent",Table1[[#This Row],[Age]]&gt;=50, "Older", Table1[[#This Row],[Age]]&gt;=30, "Adult")</f>
        <v>Older</v>
      </c>
      <c r="F15" s="3">
        <v>64</v>
      </c>
      <c r="G15" s="3" t="s">
        <v>13</v>
      </c>
      <c r="H15" s="3">
        <v>4</v>
      </c>
      <c r="I15" s="4">
        <v>30</v>
      </c>
      <c r="J15" s="13">
        <f>H15*I15</f>
        <v>120</v>
      </c>
      <c r="K15" s="13">
        <f>J15*$N$3</f>
        <v>1.7999999999999998</v>
      </c>
      <c r="L15" s="13">
        <f t="shared" si="0"/>
        <v>2.4</v>
      </c>
      <c r="T15" s="20" t="s">
        <v>1052</v>
      </c>
      <c r="U15" s="21">
        <v>9120</v>
      </c>
    </row>
    <row r="16" spans="1:21" x14ac:dyDescent="0.3">
      <c r="A16" s="3">
        <v>15</v>
      </c>
      <c r="B16" s="2">
        <v>44942</v>
      </c>
      <c r="C16" s="3" t="s">
        <v>27</v>
      </c>
      <c r="D16" s="3" t="s">
        <v>12</v>
      </c>
      <c r="E16" s="3" t="str" cm="1">
        <f t="array" ref="E16">_xlfn.IFS(Table1[[#This Row],[Age]]&lt;30, "Adolescent",Table1[[#This Row],[Age]]&gt;=50, "Older", Table1[[#This Row],[Age]]&gt;=30, "Adult")</f>
        <v>Adult</v>
      </c>
      <c r="F16" s="3">
        <v>42</v>
      </c>
      <c r="G16" s="3" t="s">
        <v>15</v>
      </c>
      <c r="H16" s="3">
        <v>4</v>
      </c>
      <c r="I16" s="4">
        <v>500</v>
      </c>
      <c r="J16" s="13">
        <f>H16*I16</f>
        <v>2000</v>
      </c>
      <c r="K16" s="13">
        <f>J16*$N$3</f>
        <v>30</v>
      </c>
      <c r="L16" s="13">
        <f t="shared" si="0"/>
        <v>40</v>
      </c>
      <c r="P16" s="19" t="s">
        <v>1051</v>
      </c>
      <c r="Q16" t="s">
        <v>1053</v>
      </c>
    </row>
    <row r="17" spans="1:18" x14ac:dyDescent="0.3">
      <c r="A17" s="3">
        <v>16</v>
      </c>
      <c r="B17" s="2">
        <v>44974</v>
      </c>
      <c r="C17" s="3" t="s">
        <v>28</v>
      </c>
      <c r="D17" s="3" t="s">
        <v>9</v>
      </c>
      <c r="E17" s="3" t="str" cm="1">
        <f t="array" ref="E17">_xlfn.IFS(Table1[[#This Row],[Age]]&lt;30, "Adolescent",Table1[[#This Row],[Age]]&gt;=50, "Older", Table1[[#This Row],[Age]]&gt;=30, "Adult")</f>
        <v>Adolescent</v>
      </c>
      <c r="F17" s="3">
        <v>19</v>
      </c>
      <c r="G17" s="3" t="s">
        <v>13</v>
      </c>
      <c r="H17" s="3">
        <v>3</v>
      </c>
      <c r="I17" s="4">
        <v>500</v>
      </c>
      <c r="J17" s="13">
        <f>H17*I17</f>
        <v>1500</v>
      </c>
      <c r="K17" s="13">
        <f>J17*$N$3</f>
        <v>22.5</v>
      </c>
      <c r="L17" s="13">
        <f t="shared" si="0"/>
        <v>30</v>
      </c>
      <c r="P17" s="20" t="s">
        <v>10</v>
      </c>
      <c r="Q17" s="21">
        <v>2152.7249999999995</v>
      </c>
    </row>
    <row r="18" spans="1:18" x14ac:dyDescent="0.3">
      <c r="A18" s="3">
        <v>17</v>
      </c>
      <c r="B18" s="2">
        <v>45038</v>
      </c>
      <c r="C18" s="3" t="s">
        <v>29</v>
      </c>
      <c r="D18" s="3" t="s">
        <v>12</v>
      </c>
      <c r="E18" s="3" t="str" cm="1">
        <f t="array" ref="E18">_xlfn.IFS(Table1[[#This Row],[Age]]&lt;30, "Adolescent",Table1[[#This Row],[Age]]&gt;=50, "Older", Table1[[#This Row],[Age]]&gt;=30, "Adult")</f>
        <v>Adolescent</v>
      </c>
      <c r="F18" s="3">
        <v>27</v>
      </c>
      <c r="G18" s="3" t="s">
        <v>13</v>
      </c>
      <c r="H18" s="3">
        <v>4</v>
      </c>
      <c r="I18" s="4">
        <v>25</v>
      </c>
      <c r="J18" s="13">
        <f>H18*I18</f>
        <v>100</v>
      </c>
      <c r="K18" s="13">
        <f>J18*$N$3</f>
        <v>1.5</v>
      </c>
      <c r="L18" s="13">
        <f t="shared" si="0"/>
        <v>2</v>
      </c>
      <c r="P18" s="20" t="s">
        <v>13</v>
      </c>
      <c r="Q18" s="21">
        <v>2333.6999999999989</v>
      </c>
    </row>
    <row r="19" spans="1:18" x14ac:dyDescent="0.3">
      <c r="A19" s="3">
        <v>18</v>
      </c>
      <c r="B19" s="2">
        <v>45046</v>
      </c>
      <c r="C19" s="3" t="s">
        <v>30</v>
      </c>
      <c r="D19" s="3" t="s">
        <v>12</v>
      </c>
      <c r="E19" s="3" t="str" cm="1">
        <f t="array" ref="E19">_xlfn.IFS(Table1[[#This Row],[Age]]&lt;30, "Adolescent",Table1[[#This Row],[Age]]&gt;=50, "Older", Table1[[#This Row],[Age]]&gt;=30, "Adult")</f>
        <v>Adult</v>
      </c>
      <c r="F19" s="3">
        <v>47</v>
      </c>
      <c r="G19" s="3" t="s">
        <v>15</v>
      </c>
      <c r="H19" s="3">
        <v>2</v>
      </c>
      <c r="I19" s="4">
        <v>25</v>
      </c>
      <c r="J19" s="13">
        <f>H19*I19</f>
        <v>50</v>
      </c>
      <c r="K19" s="13">
        <f>J19*$N$3</f>
        <v>0.75</v>
      </c>
      <c r="L19" s="13">
        <f t="shared" si="0"/>
        <v>1</v>
      </c>
      <c r="P19" s="20" t="s">
        <v>15</v>
      </c>
      <c r="Q19" s="21">
        <v>2353.5750000000003</v>
      </c>
    </row>
    <row r="20" spans="1:18" x14ac:dyDescent="0.3">
      <c r="A20" s="3">
        <v>19</v>
      </c>
      <c r="B20" s="2">
        <v>45185</v>
      </c>
      <c r="C20" s="3" t="s">
        <v>31</v>
      </c>
      <c r="D20" s="3" t="s">
        <v>12</v>
      </c>
      <c r="E20" s="3" t="str" cm="1">
        <f t="array" ref="E20">_xlfn.IFS(Table1[[#This Row],[Age]]&lt;30, "Adolescent",Table1[[#This Row],[Age]]&gt;=50, "Older", Table1[[#This Row],[Age]]&gt;=30, "Adult")</f>
        <v>Older</v>
      </c>
      <c r="F20" s="3">
        <v>62</v>
      </c>
      <c r="G20" s="3" t="s">
        <v>13</v>
      </c>
      <c r="H20" s="3">
        <v>2</v>
      </c>
      <c r="I20" s="4">
        <v>25</v>
      </c>
      <c r="J20" s="13">
        <f>H20*I20</f>
        <v>50</v>
      </c>
      <c r="K20" s="13">
        <f>J20*$N$3</f>
        <v>0.75</v>
      </c>
      <c r="L20" s="13">
        <f t="shared" si="0"/>
        <v>1</v>
      </c>
      <c r="P20" s="20" t="s">
        <v>1052</v>
      </c>
      <c r="Q20" s="21">
        <v>6839.9999999999982</v>
      </c>
    </row>
    <row r="21" spans="1:18" x14ac:dyDescent="0.3">
      <c r="A21" s="3">
        <v>20</v>
      </c>
      <c r="B21" s="2">
        <v>45235</v>
      </c>
      <c r="C21" s="3" t="s">
        <v>32</v>
      </c>
      <c r="D21" s="3" t="s">
        <v>9</v>
      </c>
      <c r="E21" s="3" t="str" cm="1">
        <f t="array" ref="E21">_xlfn.IFS(Table1[[#This Row],[Age]]&lt;30, "Adolescent",Table1[[#This Row],[Age]]&gt;=50, "Older", Table1[[#This Row],[Age]]&gt;=30, "Adult")</f>
        <v>Adolescent</v>
      </c>
      <c r="F21" s="3">
        <v>22</v>
      </c>
      <c r="G21" s="3" t="s">
        <v>13</v>
      </c>
      <c r="H21" s="3">
        <v>3</v>
      </c>
      <c r="I21" s="4">
        <v>300</v>
      </c>
      <c r="J21" s="13">
        <f>H21*I21</f>
        <v>900</v>
      </c>
      <c r="K21" s="13">
        <f>J21*$N$3</f>
        <v>13.5</v>
      </c>
      <c r="L21" s="13">
        <f t="shared" si="0"/>
        <v>18</v>
      </c>
    </row>
    <row r="22" spans="1:18" x14ac:dyDescent="0.3">
      <c r="A22" s="3">
        <v>21</v>
      </c>
      <c r="B22" s="2">
        <v>44940</v>
      </c>
      <c r="C22" s="3" t="s">
        <v>33</v>
      </c>
      <c r="D22" s="3" t="s">
        <v>12</v>
      </c>
      <c r="E22" s="3" t="str" cm="1">
        <f t="array" ref="E22">_xlfn.IFS(Table1[[#This Row],[Age]]&lt;30, "Adolescent",Table1[[#This Row],[Age]]&gt;=50, "Older", Table1[[#This Row],[Age]]&gt;=30, "Adult")</f>
        <v>Older</v>
      </c>
      <c r="F22" s="3">
        <v>50</v>
      </c>
      <c r="G22" s="3" t="s">
        <v>10</v>
      </c>
      <c r="H22" s="3">
        <v>1</v>
      </c>
      <c r="I22" s="4">
        <v>500</v>
      </c>
      <c r="J22" s="13">
        <f>H22*I22</f>
        <v>500</v>
      </c>
      <c r="K22" s="13">
        <f>J22*$N$3</f>
        <v>7.5</v>
      </c>
      <c r="L22" s="13">
        <f t="shared" si="0"/>
        <v>10</v>
      </c>
    </row>
    <row r="23" spans="1:18" x14ac:dyDescent="0.3">
      <c r="A23" s="3">
        <v>22</v>
      </c>
      <c r="B23" s="2">
        <v>45214</v>
      </c>
      <c r="C23" s="3" t="s">
        <v>34</v>
      </c>
      <c r="D23" s="3" t="s">
        <v>9</v>
      </c>
      <c r="E23" s="3" t="str" cm="1">
        <f t="array" ref="E23">_xlfn.IFS(Table1[[#This Row],[Age]]&lt;30, "Adolescent",Table1[[#This Row],[Age]]&gt;=50, "Older", Table1[[#This Row],[Age]]&gt;=30, "Adult")</f>
        <v>Adolescent</v>
      </c>
      <c r="F23" s="3">
        <v>18</v>
      </c>
      <c r="G23" s="3" t="s">
        <v>13</v>
      </c>
      <c r="H23" s="3">
        <v>2</v>
      </c>
      <c r="I23" s="4">
        <v>50</v>
      </c>
      <c r="J23" s="13">
        <f>H23*I23</f>
        <v>100</v>
      </c>
      <c r="K23" s="13">
        <f>J23*$N$3</f>
        <v>1.5</v>
      </c>
      <c r="L23" s="13">
        <f t="shared" si="0"/>
        <v>2</v>
      </c>
    </row>
    <row r="24" spans="1:18" x14ac:dyDescent="0.3">
      <c r="A24" s="3">
        <v>23</v>
      </c>
      <c r="B24" s="2">
        <v>45028</v>
      </c>
      <c r="C24" s="3" t="s">
        <v>35</v>
      </c>
      <c r="D24" s="3" t="s">
        <v>12</v>
      </c>
      <c r="E24" s="3" t="str" cm="1">
        <f t="array" ref="E24">_xlfn.IFS(Table1[[#This Row],[Age]]&lt;30, "Adolescent",Table1[[#This Row],[Age]]&gt;=50, "Older", Table1[[#This Row],[Age]]&gt;=30, "Adult")</f>
        <v>Adult</v>
      </c>
      <c r="F24" s="3">
        <v>35</v>
      </c>
      <c r="G24" s="3" t="s">
        <v>13</v>
      </c>
      <c r="H24" s="3">
        <v>4</v>
      </c>
      <c r="I24" s="4">
        <v>30</v>
      </c>
      <c r="J24" s="13">
        <f>H24*I24</f>
        <v>120</v>
      </c>
      <c r="K24" s="13">
        <f>J24*$N$3</f>
        <v>1.7999999999999998</v>
      </c>
      <c r="L24" s="13">
        <f t="shared" si="0"/>
        <v>2.4</v>
      </c>
      <c r="O24" s="1" t="s">
        <v>5</v>
      </c>
      <c r="P24" t="str" cm="1">
        <f t="array" ref="P24:P26">_xlfn.UNIQUE(Table1[Product Category])</f>
        <v>Beauty</v>
      </c>
      <c r="R24" t="str" cm="1">
        <f t="array" ref="R24:R25">_xlfn.UNIQUE(D4:D1001)</f>
        <v>Male</v>
      </c>
    </row>
    <row r="25" spans="1:18" x14ac:dyDescent="0.3">
      <c r="A25" s="3">
        <v>24</v>
      </c>
      <c r="B25" s="2">
        <v>45259</v>
      </c>
      <c r="C25" s="3" t="s">
        <v>36</v>
      </c>
      <c r="D25" s="3" t="s">
        <v>12</v>
      </c>
      <c r="E25" s="3" t="str" cm="1">
        <f t="array" ref="E25">_xlfn.IFS(Table1[[#This Row],[Age]]&lt;30, "Adolescent",Table1[[#This Row],[Age]]&gt;=50, "Older", Table1[[#This Row],[Age]]&gt;=30, "Adult")</f>
        <v>Adult</v>
      </c>
      <c r="F25" s="3">
        <v>49</v>
      </c>
      <c r="G25" s="3" t="s">
        <v>13</v>
      </c>
      <c r="H25" s="3">
        <v>1</v>
      </c>
      <c r="I25" s="4">
        <v>300</v>
      </c>
      <c r="J25" s="13">
        <f>H25*I25</f>
        <v>300</v>
      </c>
      <c r="K25" s="13">
        <f>J25*$N$3</f>
        <v>4.5</v>
      </c>
      <c r="L25" s="13">
        <f t="shared" si="0"/>
        <v>6</v>
      </c>
      <c r="P25" t="str">
        <v>Clothing</v>
      </c>
      <c r="R25" t="str">
        <v>Female</v>
      </c>
    </row>
    <row r="26" spans="1:18" x14ac:dyDescent="0.3">
      <c r="A26" s="3">
        <v>25</v>
      </c>
      <c r="B26" s="2">
        <v>45286</v>
      </c>
      <c r="C26" s="3" t="s">
        <v>37</v>
      </c>
      <c r="D26" s="3" t="s">
        <v>12</v>
      </c>
      <c r="E26" s="3" t="str" cm="1">
        <f t="array" ref="E26">_xlfn.IFS(Table1[[#This Row],[Age]]&lt;30, "Adolescent",Table1[[#This Row],[Age]]&gt;=50, "Older", Table1[[#This Row],[Age]]&gt;=30, "Adult")</f>
        <v>Older</v>
      </c>
      <c r="F26" s="3">
        <v>64</v>
      </c>
      <c r="G26" s="3" t="s">
        <v>10</v>
      </c>
      <c r="H26" s="3">
        <v>1</v>
      </c>
      <c r="I26" s="4">
        <v>50</v>
      </c>
      <c r="J26" s="13">
        <f>H26*I26</f>
        <v>50</v>
      </c>
      <c r="K26" s="13">
        <f>J26*$N$3</f>
        <v>0.75</v>
      </c>
      <c r="L26" s="13">
        <f t="shared" si="0"/>
        <v>1</v>
      </c>
      <c r="P26" t="str">
        <v>Electronics</v>
      </c>
    </row>
    <row r="27" spans="1:18" x14ac:dyDescent="0.3">
      <c r="A27" s="3">
        <v>26</v>
      </c>
      <c r="B27" s="2">
        <v>45206</v>
      </c>
      <c r="C27" s="3" t="s">
        <v>38</v>
      </c>
      <c r="D27" s="3" t="s">
        <v>12</v>
      </c>
      <c r="E27" s="3" t="str" cm="1">
        <f t="array" ref="E27">_xlfn.IFS(Table1[[#This Row],[Age]]&lt;30, "Adolescent",Table1[[#This Row],[Age]]&gt;=50, "Older", Table1[[#This Row],[Age]]&gt;=30, "Adult")</f>
        <v>Adolescent</v>
      </c>
      <c r="F27" s="3">
        <v>28</v>
      </c>
      <c r="G27" s="3" t="s">
        <v>15</v>
      </c>
      <c r="H27" s="3">
        <v>2</v>
      </c>
      <c r="I27" s="4">
        <v>500</v>
      </c>
      <c r="J27" s="13">
        <f>H27*I27</f>
        <v>1000</v>
      </c>
      <c r="K27" s="13">
        <f>J27*$N$3</f>
        <v>15</v>
      </c>
      <c r="L27" s="13">
        <f t="shared" si="0"/>
        <v>20</v>
      </c>
    </row>
    <row r="28" spans="1:18" x14ac:dyDescent="0.3">
      <c r="A28" s="3">
        <v>27</v>
      </c>
      <c r="B28" s="2">
        <v>45141</v>
      </c>
      <c r="C28" s="3" t="s">
        <v>39</v>
      </c>
      <c r="D28" s="3" t="s">
        <v>12</v>
      </c>
      <c r="E28" s="3" t="str" cm="1">
        <f t="array" ref="E28">_xlfn.IFS(Table1[[#This Row],[Age]]&lt;30, "Adolescent",Table1[[#This Row],[Age]]&gt;=50, "Older", Table1[[#This Row],[Age]]&gt;=30, "Adult")</f>
        <v>Adult</v>
      </c>
      <c r="F28" s="3">
        <v>38</v>
      </c>
      <c r="G28" s="3" t="s">
        <v>10</v>
      </c>
      <c r="H28" s="3">
        <v>2</v>
      </c>
      <c r="I28" s="4">
        <v>25</v>
      </c>
      <c r="J28" s="13">
        <f>H28*I28</f>
        <v>50</v>
      </c>
      <c r="K28" s="13">
        <f>J28*$N$3</f>
        <v>0.75</v>
      </c>
      <c r="L28" s="13">
        <f t="shared" si="0"/>
        <v>1</v>
      </c>
      <c r="Q28" s="1" t="s">
        <v>1059</v>
      </c>
    </row>
    <row r="29" spans="1:18" x14ac:dyDescent="0.3">
      <c r="A29" s="3">
        <v>28</v>
      </c>
      <c r="B29" s="2">
        <v>45039</v>
      </c>
      <c r="C29" s="3" t="s">
        <v>40</v>
      </c>
      <c r="D29" s="3" t="s">
        <v>12</v>
      </c>
      <c r="E29" s="3" t="str" cm="1">
        <f t="array" ref="E29">_xlfn.IFS(Table1[[#This Row],[Age]]&lt;30, "Adolescent",Table1[[#This Row],[Age]]&gt;=50, "Older", Table1[[#This Row],[Age]]&gt;=30, "Adult")</f>
        <v>Adult</v>
      </c>
      <c r="F29" s="3">
        <v>43</v>
      </c>
      <c r="G29" s="3" t="s">
        <v>10</v>
      </c>
      <c r="H29" s="3">
        <v>1</v>
      </c>
      <c r="I29" s="4">
        <v>500</v>
      </c>
      <c r="J29" s="13">
        <f>H29*I29</f>
        <v>500</v>
      </c>
      <c r="K29" s="13">
        <f>J29*$N$3</f>
        <v>7.5</v>
      </c>
      <c r="L29" s="13">
        <f t="shared" si="0"/>
        <v>10</v>
      </c>
      <c r="P29" s="1" t="s">
        <v>1056</v>
      </c>
      <c r="Q29" s="1" t="s">
        <v>9</v>
      </c>
      <c r="R29" s="1" t="s">
        <v>12</v>
      </c>
    </row>
    <row r="30" spans="1:18" x14ac:dyDescent="0.3">
      <c r="A30" s="3">
        <v>29</v>
      </c>
      <c r="B30" s="2">
        <v>45156</v>
      </c>
      <c r="C30" s="3" t="s">
        <v>41</v>
      </c>
      <c r="D30" s="3" t="s">
        <v>12</v>
      </c>
      <c r="E30" s="3" t="str" cm="1">
        <f t="array" ref="E30">_xlfn.IFS(Table1[[#This Row],[Age]]&lt;30, "Adolescent",Table1[[#This Row],[Age]]&gt;=50, "Older", Table1[[#This Row],[Age]]&gt;=30, "Adult")</f>
        <v>Adult</v>
      </c>
      <c r="F30" s="3">
        <v>42</v>
      </c>
      <c r="G30" s="3" t="s">
        <v>15</v>
      </c>
      <c r="H30" s="3">
        <v>1</v>
      </c>
      <c r="I30" s="4">
        <v>30</v>
      </c>
      <c r="J30" s="13">
        <f>H30*I30</f>
        <v>30</v>
      </c>
      <c r="K30" s="13">
        <f>J30*$N$3</f>
        <v>0.44999999999999996</v>
      </c>
      <c r="L30" s="13">
        <f t="shared" si="0"/>
        <v>0.6</v>
      </c>
      <c r="O30" s="1" t="s">
        <v>1057</v>
      </c>
      <c r="P30" s="13">
        <f>SUM(Table1[Total sales])</f>
        <v>456000</v>
      </c>
      <c r="Q30">
        <f>SUMIFS($H:$H, $D:$D, "Male")</f>
        <v>1216</v>
      </c>
      <c r="R30">
        <f>SUMIFS($H:$H, $D:$D, "Female")</f>
        <v>1298</v>
      </c>
    </row>
    <row r="31" spans="1:18" x14ac:dyDescent="0.3">
      <c r="A31" s="3">
        <v>30</v>
      </c>
      <c r="B31" s="2">
        <v>45228</v>
      </c>
      <c r="C31" s="3" t="s">
        <v>42</v>
      </c>
      <c r="D31" s="3" t="s">
        <v>12</v>
      </c>
      <c r="E31" s="3" t="str" cm="1">
        <f t="array" ref="E31">_xlfn.IFS(Table1[[#This Row],[Age]]&lt;30, "Adolescent",Table1[[#This Row],[Age]]&gt;=50, "Older", Table1[[#This Row],[Age]]&gt;=30, "Adult")</f>
        <v>Adult</v>
      </c>
      <c r="F31" s="3">
        <v>39</v>
      </c>
      <c r="G31" s="3" t="s">
        <v>10</v>
      </c>
      <c r="H31" s="3">
        <v>3</v>
      </c>
      <c r="I31" s="4">
        <v>300</v>
      </c>
      <c r="J31" s="13">
        <f>H31*I31</f>
        <v>900</v>
      </c>
      <c r="K31" s="13">
        <f>J31*$N$3</f>
        <v>13.5</v>
      </c>
      <c r="L31" s="13">
        <f t="shared" si="0"/>
        <v>18</v>
      </c>
      <c r="O31" t="s">
        <v>1058</v>
      </c>
      <c r="P31" s="23">
        <f>SUMIF(Table1[Product Category],"Clothing",Table1[Total sales])</f>
        <v>155580</v>
      </c>
      <c r="Q31">
        <f>SUMIFS($H:$H, $G:$G, "Clothing", $D:$D, "Male")</f>
        <v>453</v>
      </c>
      <c r="R31">
        <f>SUMIFS($H:$H, $G:$G, "Clothing", $D:$D, "Female")</f>
        <v>441</v>
      </c>
    </row>
    <row r="32" spans="1:18" x14ac:dyDescent="0.3">
      <c r="A32" s="3">
        <v>31</v>
      </c>
      <c r="B32" s="2">
        <v>45069</v>
      </c>
      <c r="C32" s="3" t="s">
        <v>43</v>
      </c>
      <c r="D32" s="3" t="s">
        <v>9</v>
      </c>
      <c r="E32" s="3" t="str" cm="1">
        <f t="array" ref="E32">_xlfn.IFS(Table1[[#This Row],[Age]]&lt;30, "Adolescent",Table1[[#This Row],[Age]]&gt;=50, "Older", Table1[[#This Row],[Age]]&gt;=30, "Adult")</f>
        <v>Adult</v>
      </c>
      <c r="F32" s="3">
        <v>44</v>
      </c>
      <c r="G32" s="3" t="s">
        <v>15</v>
      </c>
      <c r="H32" s="3">
        <v>4</v>
      </c>
      <c r="I32" s="4">
        <v>300</v>
      </c>
      <c r="J32" s="13">
        <f>H32*I32</f>
        <v>1200</v>
      </c>
      <c r="K32" s="13">
        <f>J32*$N$3</f>
        <v>18</v>
      </c>
      <c r="L32" s="13">
        <f t="shared" si="0"/>
        <v>24</v>
      </c>
      <c r="O32" t="s">
        <v>10</v>
      </c>
      <c r="P32" s="23">
        <f>SUMIF(G:G,"Beauty", J:J)</f>
        <v>143515</v>
      </c>
      <c r="Q32">
        <f>SUMIFS($H:$H, $G:$G, "Beauty", $D:$D, "Male")</f>
        <v>353</v>
      </c>
      <c r="R32">
        <f>SUMIFS($H:$H, $G:$G, "Beauty", $D:$D, "Female")</f>
        <v>418</v>
      </c>
    </row>
    <row r="33" spans="1:18" x14ac:dyDescent="0.3">
      <c r="A33" s="3">
        <v>32</v>
      </c>
      <c r="B33" s="2">
        <v>44930</v>
      </c>
      <c r="C33" s="3" t="s">
        <v>44</v>
      </c>
      <c r="D33" s="3" t="s">
        <v>9</v>
      </c>
      <c r="E33" s="3" t="str" cm="1">
        <f t="array" ref="E33">_xlfn.IFS(Table1[[#This Row],[Age]]&lt;30, "Adolescent",Table1[[#This Row],[Age]]&gt;=50, "Older", Table1[[#This Row],[Age]]&gt;=30, "Adult")</f>
        <v>Adult</v>
      </c>
      <c r="F33" s="3">
        <v>30</v>
      </c>
      <c r="G33" s="3" t="s">
        <v>10</v>
      </c>
      <c r="H33" s="3">
        <v>3</v>
      </c>
      <c r="I33" s="4">
        <v>30</v>
      </c>
      <c r="J33" s="13">
        <f>H33*I33</f>
        <v>90</v>
      </c>
      <c r="K33" s="13">
        <f>J33*$N$3</f>
        <v>1.3499999999999999</v>
      </c>
      <c r="L33" s="13">
        <f t="shared" si="0"/>
        <v>1.8</v>
      </c>
      <c r="O33" t="s">
        <v>15</v>
      </c>
      <c r="P33" s="23">
        <f>SUMIF(G:G, "Electronics", J:J)</f>
        <v>156905</v>
      </c>
      <c r="Q33">
        <f>SUMIFS($H:$H, $G:$G, "Electronics", $D:$D, "Male")</f>
        <v>410</v>
      </c>
      <c r="R33">
        <f>SUMIFS($H:$H, $G:$G, "Electronics", $D:$D, "Female")</f>
        <v>439</v>
      </c>
    </row>
    <row r="34" spans="1:18" x14ac:dyDescent="0.3">
      <c r="A34" s="3">
        <v>33</v>
      </c>
      <c r="B34" s="2">
        <v>45008</v>
      </c>
      <c r="C34" s="3" t="s">
        <v>45</v>
      </c>
      <c r="D34" s="3" t="s">
        <v>12</v>
      </c>
      <c r="E34" s="3" t="str" cm="1">
        <f t="array" ref="E34">_xlfn.IFS(Table1[[#This Row],[Age]]&lt;30, "Adolescent",Table1[[#This Row],[Age]]&gt;=50, "Older", Table1[[#This Row],[Age]]&gt;=30, "Adult")</f>
        <v>Older</v>
      </c>
      <c r="F34" s="3">
        <v>50</v>
      </c>
      <c r="G34" s="3" t="s">
        <v>15</v>
      </c>
      <c r="H34" s="3">
        <v>2</v>
      </c>
      <c r="I34" s="4">
        <v>50</v>
      </c>
      <c r="J34" s="13">
        <f>H34*I34</f>
        <v>100</v>
      </c>
      <c r="K34" s="13">
        <f>J34*$N$3</f>
        <v>1.5</v>
      </c>
      <c r="L34" s="13">
        <f t="shared" si="0"/>
        <v>2</v>
      </c>
    </row>
    <row r="35" spans="1:18" x14ac:dyDescent="0.3">
      <c r="A35" s="3">
        <v>34</v>
      </c>
      <c r="B35" s="2">
        <v>45284</v>
      </c>
      <c r="C35" s="3" t="s">
        <v>46</v>
      </c>
      <c r="D35" s="3" t="s">
        <v>12</v>
      </c>
      <c r="E35" s="3" t="str" cm="1">
        <f t="array" ref="E35">_xlfn.IFS(Table1[[#This Row],[Age]]&lt;30, "Adolescent",Table1[[#This Row],[Age]]&gt;=50, "Older", Table1[[#This Row],[Age]]&gt;=30, "Adult")</f>
        <v>Older</v>
      </c>
      <c r="F35" s="3">
        <v>51</v>
      </c>
      <c r="G35" s="3" t="s">
        <v>13</v>
      </c>
      <c r="H35" s="3">
        <v>3</v>
      </c>
      <c r="I35" s="4">
        <v>50</v>
      </c>
      <c r="J35" s="13">
        <f>H35*I35</f>
        <v>150</v>
      </c>
      <c r="K35" s="13">
        <f>J35*$N$3</f>
        <v>2.25</v>
      </c>
      <c r="L35" s="13">
        <f t="shared" si="0"/>
        <v>3</v>
      </c>
    </row>
    <row r="36" spans="1:18" x14ac:dyDescent="0.3">
      <c r="A36" s="3">
        <v>35</v>
      </c>
      <c r="B36" s="2">
        <v>45143</v>
      </c>
      <c r="C36" s="3" t="s">
        <v>47</v>
      </c>
      <c r="D36" s="3" t="s">
        <v>12</v>
      </c>
      <c r="E36" s="3" t="str" cm="1">
        <f t="array" ref="E36">_xlfn.IFS(Table1[[#This Row],[Age]]&lt;30, "Adolescent",Table1[[#This Row],[Age]]&gt;=50, "Older", Table1[[#This Row],[Age]]&gt;=30, "Adult")</f>
        <v>Older</v>
      </c>
      <c r="F36" s="3">
        <v>58</v>
      </c>
      <c r="G36" s="3" t="s">
        <v>10</v>
      </c>
      <c r="H36" s="3">
        <v>3</v>
      </c>
      <c r="I36" s="4">
        <v>300</v>
      </c>
      <c r="J36" s="13">
        <f>H36*I36</f>
        <v>900</v>
      </c>
      <c r="K36" s="13">
        <f>J36*$N$3</f>
        <v>13.5</v>
      </c>
      <c r="L36" s="13">
        <f t="shared" si="0"/>
        <v>18</v>
      </c>
    </row>
    <row r="37" spans="1:18" x14ac:dyDescent="0.3">
      <c r="A37" s="3">
        <v>36</v>
      </c>
      <c r="B37" s="2">
        <v>45101</v>
      </c>
      <c r="C37" s="3" t="s">
        <v>48</v>
      </c>
      <c r="D37" s="3" t="s">
        <v>9</v>
      </c>
      <c r="E37" s="3" t="str" cm="1">
        <f t="array" ref="E37">_xlfn.IFS(Table1[[#This Row],[Age]]&lt;30, "Adolescent",Table1[[#This Row],[Age]]&gt;=50, "Older", Table1[[#This Row],[Age]]&gt;=30, "Adult")</f>
        <v>Older</v>
      </c>
      <c r="F37" s="3">
        <v>52</v>
      </c>
      <c r="G37" s="3" t="s">
        <v>10</v>
      </c>
      <c r="H37" s="3">
        <v>3</v>
      </c>
      <c r="I37" s="4">
        <v>300</v>
      </c>
      <c r="J37" s="13">
        <f>H37*I37</f>
        <v>900</v>
      </c>
      <c r="K37" s="13">
        <f>J37*$N$3</f>
        <v>13.5</v>
      </c>
      <c r="L37" s="13">
        <f t="shared" si="0"/>
        <v>18</v>
      </c>
    </row>
    <row r="38" spans="1:18" x14ac:dyDescent="0.3">
      <c r="A38" s="3">
        <v>37</v>
      </c>
      <c r="B38" s="2">
        <v>45069</v>
      </c>
      <c r="C38" s="3" t="s">
        <v>49</v>
      </c>
      <c r="D38" s="3" t="s">
        <v>12</v>
      </c>
      <c r="E38" s="3" t="str" cm="1">
        <f t="array" ref="E38">_xlfn.IFS(Table1[[#This Row],[Age]]&lt;30, "Adolescent",Table1[[#This Row],[Age]]&gt;=50, "Older", Table1[[#This Row],[Age]]&gt;=30, "Adult")</f>
        <v>Adolescent</v>
      </c>
      <c r="F38" s="3">
        <v>18</v>
      </c>
      <c r="G38" s="3" t="s">
        <v>10</v>
      </c>
      <c r="H38" s="3">
        <v>3</v>
      </c>
      <c r="I38" s="4">
        <v>25</v>
      </c>
      <c r="J38" s="13">
        <f>H38*I38</f>
        <v>75</v>
      </c>
      <c r="K38" s="13">
        <f>J38*$N$3</f>
        <v>1.125</v>
      </c>
      <c r="L38" s="13">
        <f t="shared" si="0"/>
        <v>1.5</v>
      </c>
    </row>
    <row r="39" spans="1:18" x14ac:dyDescent="0.3">
      <c r="A39" s="3">
        <v>38</v>
      </c>
      <c r="B39" s="2">
        <v>45006</v>
      </c>
      <c r="C39" s="3" t="s">
        <v>50</v>
      </c>
      <c r="D39" s="3" t="s">
        <v>9</v>
      </c>
      <c r="E39" s="3" t="str" cm="1">
        <f t="array" ref="E39">_xlfn.IFS(Table1[[#This Row],[Age]]&lt;30, "Adolescent",Table1[[#This Row],[Age]]&gt;=50, "Older", Table1[[#This Row],[Age]]&gt;=30, "Adult")</f>
        <v>Adult</v>
      </c>
      <c r="F39" s="3">
        <v>38</v>
      </c>
      <c r="G39" s="3" t="s">
        <v>10</v>
      </c>
      <c r="H39" s="3">
        <v>4</v>
      </c>
      <c r="I39" s="4">
        <v>50</v>
      </c>
      <c r="J39" s="13">
        <f>H39*I39</f>
        <v>200</v>
      </c>
      <c r="K39" s="13">
        <f>J39*$N$3</f>
        <v>3</v>
      </c>
      <c r="L39" s="13">
        <f t="shared" si="0"/>
        <v>4</v>
      </c>
    </row>
    <row r="40" spans="1:18" x14ac:dyDescent="0.3">
      <c r="A40" s="3">
        <v>39</v>
      </c>
      <c r="B40" s="2">
        <v>45037</v>
      </c>
      <c r="C40" s="3" t="s">
        <v>51</v>
      </c>
      <c r="D40" s="3" t="s">
        <v>9</v>
      </c>
      <c r="E40" s="3" t="str" cm="1">
        <f t="array" ref="E40">_xlfn.IFS(Table1[[#This Row],[Age]]&lt;30, "Adolescent",Table1[[#This Row],[Age]]&gt;=50, "Older", Table1[[#This Row],[Age]]&gt;=30, "Adult")</f>
        <v>Adolescent</v>
      </c>
      <c r="F40" s="3">
        <v>23</v>
      </c>
      <c r="G40" s="3" t="s">
        <v>13</v>
      </c>
      <c r="H40" s="3">
        <v>4</v>
      </c>
      <c r="I40" s="4">
        <v>30</v>
      </c>
      <c r="J40" s="13">
        <f>H40*I40</f>
        <v>120</v>
      </c>
      <c r="K40" s="13">
        <f>J40*$N$3</f>
        <v>1.7999999999999998</v>
      </c>
      <c r="L40" s="13">
        <f t="shared" si="0"/>
        <v>2.4</v>
      </c>
    </row>
    <row r="41" spans="1:18" x14ac:dyDescent="0.3">
      <c r="A41" s="3">
        <v>40</v>
      </c>
      <c r="B41" s="2">
        <v>45099</v>
      </c>
      <c r="C41" s="3" t="s">
        <v>52</v>
      </c>
      <c r="D41" s="3" t="s">
        <v>9</v>
      </c>
      <c r="E41" s="3" t="str" cm="1">
        <f t="array" ref="E41">_xlfn.IFS(Table1[[#This Row],[Age]]&lt;30, "Adolescent",Table1[[#This Row],[Age]]&gt;=50, "Older", Table1[[#This Row],[Age]]&gt;=30, "Adult")</f>
        <v>Adult</v>
      </c>
      <c r="F41" s="3">
        <v>45</v>
      </c>
      <c r="G41" s="3" t="s">
        <v>10</v>
      </c>
      <c r="H41" s="3">
        <v>1</v>
      </c>
      <c r="I41" s="4">
        <v>50</v>
      </c>
      <c r="J41" s="13">
        <f>H41*I41</f>
        <v>50</v>
      </c>
      <c r="K41" s="13">
        <f>J41*$N$3</f>
        <v>0.75</v>
      </c>
      <c r="L41" s="13">
        <f t="shared" si="0"/>
        <v>1</v>
      </c>
    </row>
    <row r="42" spans="1:18" x14ac:dyDescent="0.3">
      <c r="A42" s="3">
        <v>41</v>
      </c>
      <c r="B42" s="2">
        <v>44979</v>
      </c>
      <c r="C42" s="3" t="s">
        <v>53</v>
      </c>
      <c r="D42" s="3" t="s">
        <v>9</v>
      </c>
      <c r="E42" s="3" t="str" cm="1">
        <f t="array" ref="E42">_xlfn.IFS(Table1[[#This Row],[Age]]&lt;30, "Adolescent",Table1[[#This Row],[Age]]&gt;=50, "Older", Table1[[#This Row],[Age]]&gt;=30, "Adult")</f>
        <v>Adult</v>
      </c>
      <c r="F42" s="3">
        <v>34</v>
      </c>
      <c r="G42" s="3" t="s">
        <v>13</v>
      </c>
      <c r="H42" s="3">
        <v>2</v>
      </c>
      <c r="I42" s="4">
        <v>25</v>
      </c>
      <c r="J42" s="13">
        <f>H42*I42</f>
        <v>50</v>
      </c>
      <c r="K42" s="13">
        <f>J42*$N$3</f>
        <v>0.75</v>
      </c>
      <c r="L42" s="13">
        <f t="shared" si="0"/>
        <v>1</v>
      </c>
    </row>
    <row r="43" spans="1:18" x14ac:dyDescent="0.3">
      <c r="A43" s="3">
        <v>42</v>
      </c>
      <c r="B43" s="2">
        <v>44974</v>
      </c>
      <c r="C43" s="3" t="s">
        <v>54</v>
      </c>
      <c r="D43" s="3" t="s">
        <v>9</v>
      </c>
      <c r="E43" s="3" t="str" cm="1">
        <f t="array" ref="E43">_xlfn.IFS(Table1[[#This Row],[Age]]&lt;30, "Adolescent",Table1[[#This Row],[Age]]&gt;=50, "Older", Table1[[#This Row],[Age]]&gt;=30, "Adult")</f>
        <v>Adolescent</v>
      </c>
      <c r="F43" s="3">
        <v>22</v>
      </c>
      <c r="G43" s="3" t="s">
        <v>13</v>
      </c>
      <c r="H43" s="3">
        <v>3</v>
      </c>
      <c r="I43" s="4">
        <v>300</v>
      </c>
      <c r="J43" s="13">
        <f>H43*I43</f>
        <v>900</v>
      </c>
      <c r="K43" s="13">
        <f>J43*$N$3</f>
        <v>13.5</v>
      </c>
      <c r="L43" s="13">
        <f t="shared" si="0"/>
        <v>18</v>
      </c>
    </row>
    <row r="44" spans="1:18" x14ac:dyDescent="0.3">
      <c r="A44" s="3">
        <v>43</v>
      </c>
      <c r="B44" s="2">
        <v>45121</v>
      </c>
      <c r="C44" s="3" t="s">
        <v>55</v>
      </c>
      <c r="D44" s="3" t="s">
        <v>12</v>
      </c>
      <c r="E44" s="3" t="str" cm="1">
        <f t="array" ref="E44">_xlfn.IFS(Table1[[#This Row],[Age]]&lt;30, "Adolescent",Table1[[#This Row],[Age]]&gt;=50, "Older", Table1[[#This Row],[Age]]&gt;=30, "Adult")</f>
        <v>Adult</v>
      </c>
      <c r="F44" s="3">
        <v>48</v>
      </c>
      <c r="G44" s="3" t="s">
        <v>13</v>
      </c>
      <c r="H44" s="3">
        <v>1</v>
      </c>
      <c r="I44" s="4">
        <v>300</v>
      </c>
      <c r="J44" s="13">
        <f>H44*I44</f>
        <v>300</v>
      </c>
      <c r="K44" s="13">
        <f>J44*$N$3</f>
        <v>4.5</v>
      </c>
      <c r="L44" s="13">
        <f t="shared" si="0"/>
        <v>6</v>
      </c>
    </row>
    <row r="45" spans="1:18" x14ac:dyDescent="0.3">
      <c r="A45" s="3">
        <v>44</v>
      </c>
      <c r="B45" s="2">
        <v>44976</v>
      </c>
      <c r="C45" s="3" t="s">
        <v>56</v>
      </c>
      <c r="D45" s="3" t="s">
        <v>12</v>
      </c>
      <c r="E45" s="3" t="str" cm="1">
        <f t="array" ref="E45">_xlfn.IFS(Table1[[#This Row],[Age]]&lt;30, "Adolescent",Table1[[#This Row],[Age]]&gt;=50, "Older", Table1[[#This Row],[Age]]&gt;=30, "Adult")</f>
        <v>Adolescent</v>
      </c>
      <c r="F45" s="3">
        <v>22</v>
      </c>
      <c r="G45" s="3" t="s">
        <v>13</v>
      </c>
      <c r="H45" s="3">
        <v>1</v>
      </c>
      <c r="I45" s="4">
        <v>25</v>
      </c>
      <c r="J45" s="13">
        <f>H45*I45</f>
        <v>25</v>
      </c>
      <c r="K45" s="13">
        <f>J45*$N$3</f>
        <v>0.375</v>
      </c>
      <c r="L45" s="13">
        <f t="shared" si="0"/>
        <v>0.5</v>
      </c>
    </row>
    <row r="46" spans="1:18" x14ac:dyDescent="0.3">
      <c r="A46" s="3">
        <v>45</v>
      </c>
      <c r="B46" s="2">
        <v>45110</v>
      </c>
      <c r="C46" s="3" t="s">
        <v>57</v>
      </c>
      <c r="D46" s="3" t="s">
        <v>12</v>
      </c>
      <c r="E46" s="3" t="str" cm="1">
        <f t="array" ref="E46">_xlfn.IFS(Table1[[#This Row],[Age]]&lt;30, "Adolescent",Table1[[#This Row],[Age]]&gt;=50, "Older", Table1[[#This Row],[Age]]&gt;=30, "Adult")</f>
        <v>Older</v>
      </c>
      <c r="F46" s="3">
        <v>55</v>
      </c>
      <c r="G46" s="3" t="s">
        <v>15</v>
      </c>
      <c r="H46" s="3">
        <v>1</v>
      </c>
      <c r="I46" s="4">
        <v>30</v>
      </c>
      <c r="J46" s="13">
        <f>H46*I46</f>
        <v>30</v>
      </c>
      <c r="K46" s="13">
        <f>J46*$N$3</f>
        <v>0.44999999999999996</v>
      </c>
      <c r="L46" s="13">
        <f t="shared" si="0"/>
        <v>0.6</v>
      </c>
    </row>
    <row r="47" spans="1:18" x14ac:dyDescent="0.3">
      <c r="A47" s="3">
        <v>46</v>
      </c>
      <c r="B47" s="2">
        <v>45103</v>
      </c>
      <c r="C47" s="3" t="s">
        <v>58</v>
      </c>
      <c r="D47" s="3" t="s">
        <v>12</v>
      </c>
      <c r="E47" s="3" t="str" cm="1">
        <f t="array" ref="E47">_xlfn.IFS(Table1[[#This Row],[Age]]&lt;30, "Adolescent",Table1[[#This Row],[Age]]&gt;=50, "Older", Table1[[#This Row],[Age]]&gt;=30, "Adult")</f>
        <v>Adolescent</v>
      </c>
      <c r="F47" s="3">
        <v>20</v>
      </c>
      <c r="G47" s="3" t="s">
        <v>15</v>
      </c>
      <c r="H47" s="3">
        <v>4</v>
      </c>
      <c r="I47" s="4">
        <v>300</v>
      </c>
      <c r="J47" s="13">
        <f>H47*I47</f>
        <v>1200</v>
      </c>
      <c r="K47" s="13">
        <f>J47*$N$3</f>
        <v>18</v>
      </c>
      <c r="L47" s="13">
        <f t="shared" si="0"/>
        <v>24</v>
      </c>
    </row>
    <row r="48" spans="1:18" x14ac:dyDescent="0.3">
      <c r="A48" s="3">
        <v>47</v>
      </c>
      <c r="B48" s="2">
        <v>45236</v>
      </c>
      <c r="C48" s="3" t="s">
        <v>59</v>
      </c>
      <c r="D48" s="3" t="s">
        <v>12</v>
      </c>
      <c r="E48" s="3" t="str" cm="1">
        <f t="array" ref="E48">_xlfn.IFS(Table1[[#This Row],[Age]]&lt;30, "Adolescent",Table1[[#This Row],[Age]]&gt;=50, "Older", Table1[[#This Row],[Age]]&gt;=30, "Adult")</f>
        <v>Adult</v>
      </c>
      <c r="F48" s="3">
        <v>40</v>
      </c>
      <c r="G48" s="3" t="s">
        <v>10</v>
      </c>
      <c r="H48" s="3">
        <v>3</v>
      </c>
      <c r="I48" s="4">
        <v>500</v>
      </c>
      <c r="J48" s="13">
        <f>H48*I48</f>
        <v>1500</v>
      </c>
      <c r="K48" s="13">
        <f>J48*$N$3</f>
        <v>22.5</v>
      </c>
      <c r="L48" s="13">
        <f t="shared" si="0"/>
        <v>30</v>
      </c>
    </row>
    <row r="49" spans="1:12" x14ac:dyDescent="0.3">
      <c r="A49" s="3">
        <v>48</v>
      </c>
      <c r="B49" s="2">
        <v>45062</v>
      </c>
      <c r="C49" s="3" t="s">
        <v>60</v>
      </c>
      <c r="D49" s="3" t="s">
        <v>9</v>
      </c>
      <c r="E49" s="3" t="str" cm="1">
        <f t="array" ref="E49">_xlfn.IFS(Table1[[#This Row],[Age]]&lt;30, "Adolescent",Table1[[#This Row],[Age]]&gt;=50, "Older", Table1[[#This Row],[Age]]&gt;=30, "Adult")</f>
        <v>Older</v>
      </c>
      <c r="F49" s="3">
        <v>54</v>
      </c>
      <c r="G49" s="3" t="s">
        <v>15</v>
      </c>
      <c r="H49" s="3">
        <v>3</v>
      </c>
      <c r="I49" s="4">
        <v>300</v>
      </c>
      <c r="J49" s="13">
        <f>H49*I49</f>
        <v>900</v>
      </c>
      <c r="K49" s="13">
        <f>J49*$N$3</f>
        <v>13.5</v>
      </c>
      <c r="L49" s="13">
        <f t="shared" si="0"/>
        <v>18</v>
      </c>
    </row>
    <row r="50" spans="1:12" x14ac:dyDescent="0.3">
      <c r="A50" s="3">
        <v>49</v>
      </c>
      <c r="B50" s="2">
        <v>44949</v>
      </c>
      <c r="C50" s="3" t="s">
        <v>61</v>
      </c>
      <c r="D50" s="3" t="s">
        <v>12</v>
      </c>
      <c r="E50" s="3" t="str" cm="1">
        <f t="array" ref="E50">_xlfn.IFS(Table1[[#This Row],[Age]]&lt;30, "Adolescent",Table1[[#This Row],[Age]]&gt;=50, "Older", Table1[[#This Row],[Age]]&gt;=30, "Adult")</f>
        <v>Older</v>
      </c>
      <c r="F50" s="3">
        <v>54</v>
      </c>
      <c r="G50" s="3" t="s">
        <v>15</v>
      </c>
      <c r="H50" s="3">
        <v>2</v>
      </c>
      <c r="I50" s="4">
        <v>500</v>
      </c>
      <c r="J50" s="13">
        <f>H50*I50</f>
        <v>1000</v>
      </c>
      <c r="K50" s="13">
        <f>J50*$N$3</f>
        <v>15</v>
      </c>
      <c r="L50" s="13">
        <f t="shared" si="0"/>
        <v>20</v>
      </c>
    </row>
    <row r="51" spans="1:12" x14ac:dyDescent="0.3">
      <c r="A51" s="3">
        <v>50</v>
      </c>
      <c r="B51" s="2">
        <v>45162</v>
      </c>
      <c r="C51" s="3" t="s">
        <v>62</v>
      </c>
      <c r="D51" s="3" t="s">
        <v>12</v>
      </c>
      <c r="E51" s="3" t="str" cm="1">
        <f t="array" ref="E51">_xlfn.IFS(Table1[[#This Row],[Age]]&lt;30, "Adolescent",Table1[[#This Row],[Age]]&gt;=50, "Older", Table1[[#This Row],[Age]]&gt;=30, "Adult")</f>
        <v>Adolescent</v>
      </c>
      <c r="F51" s="3">
        <v>27</v>
      </c>
      <c r="G51" s="3" t="s">
        <v>10</v>
      </c>
      <c r="H51" s="3">
        <v>3</v>
      </c>
      <c r="I51" s="4">
        <v>25</v>
      </c>
      <c r="J51" s="13">
        <f>H51*I51</f>
        <v>75</v>
      </c>
      <c r="K51" s="13">
        <f>J51*$N$3</f>
        <v>1.125</v>
      </c>
      <c r="L51" s="13">
        <f t="shared" si="0"/>
        <v>1.5</v>
      </c>
    </row>
    <row r="52" spans="1:12" x14ac:dyDescent="0.3">
      <c r="A52" s="3">
        <v>51</v>
      </c>
      <c r="B52" s="2">
        <v>45201</v>
      </c>
      <c r="C52" s="3" t="s">
        <v>63</v>
      </c>
      <c r="D52" s="3" t="s">
        <v>9</v>
      </c>
      <c r="E52" s="3" t="str" cm="1">
        <f t="array" ref="E52">_xlfn.IFS(Table1[[#This Row],[Age]]&lt;30, "Adolescent",Table1[[#This Row],[Age]]&gt;=50, "Older", Table1[[#This Row],[Age]]&gt;=30, "Adult")</f>
        <v>Adolescent</v>
      </c>
      <c r="F52" s="3">
        <v>27</v>
      </c>
      <c r="G52" s="3" t="s">
        <v>10</v>
      </c>
      <c r="H52" s="3">
        <v>3</v>
      </c>
      <c r="I52" s="4">
        <v>25</v>
      </c>
      <c r="J52" s="13">
        <f>H52*I52</f>
        <v>75</v>
      </c>
      <c r="K52" s="13">
        <f>J52*$N$3</f>
        <v>1.125</v>
      </c>
      <c r="L52" s="13">
        <f t="shared" si="0"/>
        <v>1.5</v>
      </c>
    </row>
    <row r="53" spans="1:12" x14ac:dyDescent="0.3">
      <c r="A53" s="3">
        <v>52</v>
      </c>
      <c r="B53" s="2">
        <v>44990</v>
      </c>
      <c r="C53" s="3" t="s">
        <v>64</v>
      </c>
      <c r="D53" s="3" t="s">
        <v>12</v>
      </c>
      <c r="E53" s="3" t="str" cm="1">
        <f t="array" ref="E53">_xlfn.IFS(Table1[[#This Row],[Age]]&lt;30, "Adolescent",Table1[[#This Row],[Age]]&gt;=50, "Older", Table1[[#This Row],[Age]]&gt;=30, "Adult")</f>
        <v>Adult</v>
      </c>
      <c r="F53" s="3">
        <v>36</v>
      </c>
      <c r="G53" s="3" t="s">
        <v>10</v>
      </c>
      <c r="H53" s="3">
        <v>1</v>
      </c>
      <c r="I53" s="4">
        <v>300</v>
      </c>
      <c r="J53" s="13">
        <f>H53*I53</f>
        <v>300</v>
      </c>
      <c r="K53" s="13">
        <f>J53*$N$3</f>
        <v>4.5</v>
      </c>
      <c r="L53" s="13">
        <f t="shared" si="0"/>
        <v>6</v>
      </c>
    </row>
    <row r="54" spans="1:12" x14ac:dyDescent="0.3">
      <c r="A54" s="3">
        <v>53</v>
      </c>
      <c r="B54" s="2">
        <v>45120</v>
      </c>
      <c r="C54" s="3" t="s">
        <v>65</v>
      </c>
      <c r="D54" s="3" t="s">
        <v>9</v>
      </c>
      <c r="E54" s="3" t="str" cm="1">
        <f t="array" ref="E54">_xlfn.IFS(Table1[[#This Row],[Age]]&lt;30, "Adolescent",Table1[[#This Row],[Age]]&gt;=50, "Older", Table1[[#This Row],[Age]]&gt;=30, "Adult")</f>
        <v>Adult</v>
      </c>
      <c r="F54" s="3">
        <v>34</v>
      </c>
      <c r="G54" s="3" t="s">
        <v>15</v>
      </c>
      <c r="H54" s="3">
        <v>2</v>
      </c>
      <c r="I54" s="4">
        <v>50</v>
      </c>
      <c r="J54" s="13">
        <f>H54*I54</f>
        <v>100</v>
      </c>
      <c r="K54" s="13">
        <f>J54*$N$3</f>
        <v>1.5</v>
      </c>
      <c r="L54" s="13">
        <f t="shared" si="0"/>
        <v>2</v>
      </c>
    </row>
    <row r="55" spans="1:12" x14ac:dyDescent="0.3">
      <c r="A55" s="3">
        <v>54</v>
      </c>
      <c r="B55" s="2">
        <v>44967</v>
      </c>
      <c r="C55" s="3" t="s">
        <v>66</v>
      </c>
      <c r="D55" s="3" t="s">
        <v>12</v>
      </c>
      <c r="E55" s="3" t="str" cm="1">
        <f t="array" ref="E55">_xlfn.IFS(Table1[[#This Row],[Age]]&lt;30, "Adolescent",Table1[[#This Row],[Age]]&gt;=50, "Older", Table1[[#This Row],[Age]]&gt;=30, "Adult")</f>
        <v>Adult</v>
      </c>
      <c r="F55" s="3">
        <v>38</v>
      </c>
      <c r="G55" s="3" t="s">
        <v>15</v>
      </c>
      <c r="H55" s="3">
        <v>3</v>
      </c>
      <c r="I55" s="4">
        <v>500</v>
      </c>
      <c r="J55" s="13">
        <f>H55*I55</f>
        <v>1500</v>
      </c>
      <c r="K55" s="13">
        <f>J55*$N$3</f>
        <v>22.5</v>
      </c>
      <c r="L55" s="13">
        <f t="shared" si="0"/>
        <v>30</v>
      </c>
    </row>
    <row r="56" spans="1:12" x14ac:dyDescent="0.3">
      <c r="A56" s="3">
        <v>55</v>
      </c>
      <c r="B56" s="2">
        <v>45209</v>
      </c>
      <c r="C56" s="3" t="s">
        <v>67</v>
      </c>
      <c r="D56" s="3" t="s">
        <v>9</v>
      </c>
      <c r="E56" s="3" t="str" cm="1">
        <f t="array" ref="E56">_xlfn.IFS(Table1[[#This Row],[Age]]&lt;30, "Adolescent",Table1[[#This Row],[Age]]&gt;=50, "Older", Table1[[#This Row],[Age]]&gt;=30, "Adult")</f>
        <v>Adult</v>
      </c>
      <c r="F56" s="3">
        <v>31</v>
      </c>
      <c r="G56" s="3" t="s">
        <v>10</v>
      </c>
      <c r="H56" s="3">
        <v>4</v>
      </c>
      <c r="I56" s="4">
        <v>30</v>
      </c>
      <c r="J56" s="13">
        <f>H56*I56</f>
        <v>120</v>
      </c>
      <c r="K56" s="13">
        <f>J56*$N$3</f>
        <v>1.7999999999999998</v>
      </c>
      <c r="L56" s="13">
        <f t="shared" si="0"/>
        <v>2.4</v>
      </c>
    </row>
    <row r="57" spans="1:12" x14ac:dyDescent="0.3">
      <c r="A57" s="3">
        <v>56</v>
      </c>
      <c r="B57" s="2">
        <v>45077</v>
      </c>
      <c r="C57" s="3" t="s">
        <v>68</v>
      </c>
      <c r="D57" s="3" t="s">
        <v>12</v>
      </c>
      <c r="E57" s="3" t="str" cm="1">
        <f t="array" ref="E57">_xlfn.IFS(Table1[[#This Row],[Age]]&lt;30, "Adolescent",Table1[[#This Row],[Age]]&gt;=50, "Older", Table1[[#This Row],[Age]]&gt;=30, "Adult")</f>
        <v>Adolescent</v>
      </c>
      <c r="F57" s="3">
        <v>26</v>
      </c>
      <c r="G57" s="3" t="s">
        <v>13</v>
      </c>
      <c r="H57" s="3">
        <v>3</v>
      </c>
      <c r="I57" s="4">
        <v>300</v>
      </c>
      <c r="J57" s="13">
        <f>H57*I57</f>
        <v>900</v>
      </c>
      <c r="K57" s="13">
        <f>J57*$N$3</f>
        <v>13.5</v>
      </c>
      <c r="L57" s="13">
        <f t="shared" si="0"/>
        <v>18</v>
      </c>
    </row>
    <row r="58" spans="1:12" x14ac:dyDescent="0.3">
      <c r="A58" s="3">
        <v>57</v>
      </c>
      <c r="B58" s="2">
        <v>45248</v>
      </c>
      <c r="C58" s="3" t="s">
        <v>69</v>
      </c>
      <c r="D58" s="3" t="s">
        <v>12</v>
      </c>
      <c r="E58" s="3" t="str" cm="1">
        <f t="array" ref="E58">_xlfn.IFS(Table1[[#This Row],[Age]]&lt;30, "Adolescent",Table1[[#This Row],[Age]]&gt;=50, "Older", Table1[[#This Row],[Age]]&gt;=30, "Adult")</f>
        <v>Older</v>
      </c>
      <c r="F58" s="3">
        <v>63</v>
      </c>
      <c r="G58" s="3" t="s">
        <v>10</v>
      </c>
      <c r="H58" s="3">
        <v>1</v>
      </c>
      <c r="I58" s="4">
        <v>30</v>
      </c>
      <c r="J58" s="13">
        <f>H58*I58</f>
        <v>30</v>
      </c>
      <c r="K58" s="13">
        <f>J58*$N$3</f>
        <v>0.44999999999999996</v>
      </c>
      <c r="L58" s="13">
        <f t="shared" si="0"/>
        <v>0.6</v>
      </c>
    </row>
    <row r="59" spans="1:12" x14ac:dyDescent="0.3">
      <c r="A59" s="3">
        <v>58</v>
      </c>
      <c r="B59" s="2">
        <v>45243</v>
      </c>
      <c r="C59" s="3" t="s">
        <v>70</v>
      </c>
      <c r="D59" s="3" t="s">
        <v>9</v>
      </c>
      <c r="E59" s="3" t="str" cm="1">
        <f t="array" ref="E59">_xlfn.IFS(Table1[[#This Row],[Age]]&lt;30, "Adolescent",Table1[[#This Row],[Age]]&gt;=50, "Older", Table1[[#This Row],[Age]]&gt;=30, "Adult")</f>
        <v>Adolescent</v>
      </c>
      <c r="F59" s="3">
        <v>18</v>
      </c>
      <c r="G59" s="3" t="s">
        <v>13</v>
      </c>
      <c r="H59" s="3">
        <v>4</v>
      </c>
      <c r="I59" s="4">
        <v>300</v>
      </c>
      <c r="J59" s="13">
        <f>H59*I59</f>
        <v>1200</v>
      </c>
      <c r="K59" s="13">
        <f>J59*$N$3</f>
        <v>18</v>
      </c>
      <c r="L59" s="13">
        <f t="shared" si="0"/>
        <v>24</v>
      </c>
    </row>
    <row r="60" spans="1:12" x14ac:dyDescent="0.3">
      <c r="A60" s="3">
        <v>59</v>
      </c>
      <c r="B60" s="2">
        <v>45112</v>
      </c>
      <c r="C60" s="3" t="s">
        <v>71</v>
      </c>
      <c r="D60" s="3" t="s">
        <v>9</v>
      </c>
      <c r="E60" s="3" t="str" cm="1">
        <f t="array" ref="E60">_xlfn.IFS(Table1[[#This Row],[Age]]&lt;30, "Adolescent",Table1[[#This Row],[Age]]&gt;=50, "Older", Table1[[#This Row],[Age]]&gt;=30, "Adult")</f>
        <v>Older</v>
      </c>
      <c r="F60" s="3">
        <v>62</v>
      </c>
      <c r="G60" s="3" t="s">
        <v>13</v>
      </c>
      <c r="H60" s="3">
        <v>1</v>
      </c>
      <c r="I60" s="4">
        <v>50</v>
      </c>
      <c r="J60" s="13">
        <f>H60*I60</f>
        <v>50</v>
      </c>
      <c r="K60" s="13">
        <f>J60*$N$3</f>
        <v>0.75</v>
      </c>
      <c r="L60" s="13">
        <f t="shared" si="0"/>
        <v>1</v>
      </c>
    </row>
    <row r="61" spans="1:12" x14ac:dyDescent="0.3">
      <c r="A61" s="3">
        <v>60</v>
      </c>
      <c r="B61" s="2">
        <v>45222</v>
      </c>
      <c r="C61" s="3" t="s">
        <v>72</v>
      </c>
      <c r="D61" s="3" t="s">
        <v>9</v>
      </c>
      <c r="E61" s="3" t="str" cm="1">
        <f t="array" ref="E61">_xlfn.IFS(Table1[[#This Row],[Age]]&lt;30, "Adolescent",Table1[[#This Row],[Age]]&gt;=50, "Older", Table1[[#This Row],[Age]]&gt;=30, "Adult")</f>
        <v>Adult</v>
      </c>
      <c r="F61" s="3">
        <v>30</v>
      </c>
      <c r="G61" s="3" t="s">
        <v>10</v>
      </c>
      <c r="H61" s="3">
        <v>3</v>
      </c>
      <c r="I61" s="4">
        <v>50</v>
      </c>
      <c r="J61" s="13">
        <f>H61*I61</f>
        <v>150</v>
      </c>
      <c r="K61" s="13">
        <f>J61*$N$3</f>
        <v>2.25</v>
      </c>
      <c r="L61" s="13">
        <f t="shared" si="0"/>
        <v>3</v>
      </c>
    </row>
    <row r="62" spans="1:12" x14ac:dyDescent="0.3">
      <c r="A62" s="3">
        <v>61</v>
      </c>
      <c r="B62" s="2">
        <v>45025</v>
      </c>
      <c r="C62" s="3" t="s">
        <v>73</v>
      </c>
      <c r="D62" s="3" t="s">
        <v>9</v>
      </c>
      <c r="E62" s="3" t="str" cm="1">
        <f t="array" ref="E62">_xlfn.IFS(Table1[[#This Row],[Age]]&lt;30, "Adolescent",Table1[[#This Row],[Age]]&gt;=50, "Older", Table1[[#This Row],[Age]]&gt;=30, "Adult")</f>
        <v>Adolescent</v>
      </c>
      <c r="F62" s="3">
        <v>21</v>
      </c>
      <c r="G62" s="3" t="s">
        <v>10</v>
      </c>
      <c r="H62" s="3">
        <v>4</v>
      </c>
      <c r="I62" s="4">
        <v>50</v>
      </c>
      <c r="J62" s="13">
        <f>H62*I62</f>
        <v>200</v>
      </c>
      <c r="K62" s="13">
        <f>J62*$N$3</f>
        <v>3</v>
      </c>
      <c r="L62" s="13">
        <f t="shared" si="0"/>
        <v>4</v>
      </c>
    </row>
    <row r="63" spans="1:12" x14ac:dyDescent="0.3">
      <c r="A63" s="3">
        <v>62</v>
      </c>
      <c r="B63" s="2">
        <v>45287</v>
      </c>
      <c r="C63" s="3" t="s">
        <v>74</v>
      </c>
      <c r="D63" s="3" t="s">
        <v>9</v>
      </c>
      <c r="E63" s="3" t="str" cm="1">
        <f t="array" ref="E63">_xlfn.IFS(Table1[[#This Row],[Age]]&lt;30, "Adolescent",Table1[[#This Row],[Age]]&gt;=50, "Older", Table1[[#This Row],[Age]]&gt;=30, "Adult")</f>
        <v>Adolescent</v>
      </c>
      <c r="F63" s="3">
        <v>18</v>
      </c>
      <c r="G63" s="3" t="s">
        <v>10</v>
      </c>
      <c r="H63" s="3">
        <v>2</v>
      </c>
      <c r="I63" s="4">
        <v>50</v>
      </c>
      <c r="J63" s="13">
        <f>H63*I63</f>
        <v>100</v>
      </c>
      <c r="K63" s="13">
        <f>J63*$N$3</f>
        <v>1.5</v>
      </c>
      <c r="L63" s="13">
        <f t="shared" si="0"/>
        <v>2</v>
      </c>
    </row>
    <row r="64" spans="1:12" x14ac:dyDescent="0.3">
      <c r="A64" s="3">
        <v>63</v>
      </c>
      <c r="B64" s="2">
        <v>44962</v>
      </c>
      <c r="C64" s="3" t="s">
        <v>75</v>
      </c>
      <c r="D64" s="3" t="s">
        <v>9</v>
      </c>
      <c r="E64" s="3" t="str" cm="1">
        <f t="array" ref="E64">_xlfn.IFS(Table1[[#This Row],[Age]]&lt;30, "Adolescent",Table1[[#This Row],[Age]]&gt;=50, "Older", Table1[[#This Row],[Age]]&gt;=30, "Adult")</f>
        <v>Older</v>
      </c>
      <c r="F64" s="3">
        <v>57</v>
      </c>
      <c r="G64" s="3" t="s">
        <v>15</v>
      </c>
      <c r="H64" s="3">
        <v>2</v>
      </c>
      <c r="I64" s="4">
        <v>25</v>
      </c>
      <c r="J64" s="13">
        <f>H64*I64</f>
        <v>50</v>
      </c>
      <c r="K64" s="13">
        <f>J64*$N$3</f>
        <v>0.75</v>
      </c>
      <c r="L64" s="13">
        <f t="shared" si="0"/>
        <v>1</v>
      </c>
    </row>
    <row r="65" spans="1:12" x14ac:dyDescent="0.3">
      <c r="A65" s="3">
        <v>64</v>
      </c>
      <c r="B65" s="2">
        <v>44950</v>
      </c>
      <c r="C65" s="3" t="s">
        <v>76</v>
      </c>
      <c r="D65" s="3" t="s">
        <v>9</v>
      </c>
      <c r="E65" s="3" t="str" cm="1">
        <f t="array" ref="E65">_xlfn.IFS(Table1[[#This Row],[Age]]&lt;30, "Adolescent",Table1[[#This Row],[Age]]&gt;=50, "Older", Table1[[#This Row],[Age]]&gt;=30, "Adult")</f>
        <v>Adult</v>
      </c>
      <c r="F65" s="3">
        <v>49</v>
      </c>
      <c r="G65" s="3" t="s">
        <v>13</v>
      </c>
      <c r="H65" s="3">
        <v>4</v>
      </c>
      <c r="I65" s="4">
        <v>25</v>
      </c>
      <c r="J65" s="13">
        <f>H65*I65</f>
        <v>100</v>
      </c>
      <c r="K65" s="13">
        <f>J65*$N$3</f>
        <v>1.5</v>
      </c>
      <c r="L65" s="13">
        <f t="shared" si="0"/>
        <v>2</v>
      </c>
    </row>
    <row r="66" spans="1:12" x14ac:dyDescent="0.3">
      <c r="A66" s="3">
        <v>65</v>
      </c>
      <c r="B66" s="2">
        <v>45265</v>
      </c>
      <c r="C66" s="3" t="s">
        <v>77</v>
      </c>
      <c r="D66" s="3" t="s">
        <v>9</v>
      </c>
      <c r="E66" s="3" t="str" cm="1">
        <f t="array" ref="E66">_xlfn.IFS(Table1[[#This Row],[Age]]&lt;30, "Adolescent",Table1[[#This Row],[Age]]&gt;=50, "Older", Table1[[#This Row],[Age]]&gt;=30, "Adult")</f>
        <v>Older</v>
      </c>
      <c r="F66" s="3">
        <v>51</v>
      </c>
      <c r="G66" s="3" t="s">
        <v>15</v>
      </c>
      <c r="H66" s="3">
        <v>4</v>
      </c>
      <c r="I66" s="4">
        <v>500</v>
      </c>
      <c r="J66" s="13">
        <f>H66*I66</f>
        <v>2000</v>
      </c>
      <c r="K66" s="13">
        <f>J66*$N$3</f>
        <v>30</v>
      </c>
      <c r="L66" s="13">
        <f t="shared" si="0"/>
        <v>40</v>
      </c>
    </row>
    <row r="67" spans="1:12" x14ac:dyDescent="0.3">
      <c r="A67" s="3">
        <v>66</v>
      </c>
      <c r="B67" s="2">
        <v>45043</v>
      </c>
      <c r="C67" s="3" t="s">
        <v>78</v>
      </c>
      <c r="D67" s="3" t="s">
        <v>12</v>
      </c>
      <c r="E67" s="3" t="str" cm="1">
        <f t="array" ref="E67">_xlfn.IFS(Table1[[#This Row],[Age]]&lt;30, "Adolescent",Table1[[#This Row],[Age]]&gt;=50, "Older", Table1[[#This Row],[Age]]&gt;=30, "Adult")</f>
        <v>Adult</v>
      </c>
      <c r="F67" s="3">
        <v>45</v>
      </c>
      <c r="G67" s="3" t="s">
        <v>15</v>
      </c>
      <c r="H67" s="3">
        <v>1</v>
      </c>
      <c r="I67" s="4">
        <v>30</v>
      </c>
      <c r="J67" s="13">
        <f>H67*I67</f>
        <v>30</v>
      </c>
      <c r="K67" s="13">
        <f>J67*$N$3</f>
        <v>0.44999999999999996</v>
      </c>
      <c r="L67" s="13">
        <f t="shared" ref="L67:L130" si="1">J67*$N$4</f>
        <v>0.6</v>
      </c>
    </row>
    <row r="68" spans="1:12" x14ac:dyDescent="0.3">
      <c r="A68" s="3">
        <v>67</v>
      </c>
      <c r="B68" s="2">
        <v>45075</v>
      </c>
      <c r="C68" s="3" t="s">
        <v>79</v>
      </c>
      <c r="D68" s="3" t="s">
        <v>12</v>
      </c>
      <c r="E68" s="3" t="str" cm="1">
        <f t="array" ref="E68">_xlfn.IFS(Table1[[#This Row],[Age]]&lt;30, "Adolescent",Table1[[#This Row],[Age]]&gt;=50, "Older", Table1[[#This Row],[Age]]&gt;=30, "Adult")</f>
        <v>Adult</v>
      </c>
      <c r="F68" s="3">
        <v>48</v>
      </c>
      <c r="G68" s="3" t="s">
        <v>10</v>
      </c>
      <c r="H68" s="3">
        <v>4</v>
      </c>
      <c r="I68" s="4">
        <v>300</v>
      </c>
      <c r="J68" s="13">
        <f>H68*I68</f>
        <v>1200</v>
      </c>
      <c r="K68" s="13">
        <f>J68*$N$3</f>
        <v>18</v>
      </c>
      <c r="L68" s="13">
        <f t="shared" si="1"/>
        <v>24</v>
      </c>
    </row>
    <row r="69" spans="1:12" x14ac:dyDescent="0.3">
      <c r="A69" s="3">
        <v>68</v>
      </c>
      <c r="B69" s="2">
        <v>44967</v>
      </c>
      <c r="C69" s="3" t="s">
        <v>80</v>
      </c>
      <c r="D69" s="3" t="s">
        <v>9</v>
      </c>
      <c r="E69" s="3" t="str" cm="1">
        <f t="array" ref="E69">_xlfn.IFS(Table1[[#This Row],[Age]]&lt;30, "Adolescent",Table1[[#This Row],[Age]]&gt;=50, "Older", Table1[[#This Row],[Age]]&gt;=30, "Adult")</f>
        <v>Adolescent</v>
      </c>
      <c r="F69" s="3">
        <v>25</v>
      </c>
      <c r="G69" s="3" t="s">
        <v>15</v>
      </c>
      <c r="H69" s="3">
        <v>1</v>
      </c>
      <c r="I69" s="4">
        <v>300</v>
      </c>
      <c r="J69" s="13">
        <f>H69*I69</f>
        <v>300</v>
      </c>
      <c r="K69" s="13">
        <f>J69*$N$3</f>
        <v>4.5</v>
      </c>
      <c r="L69" s="13">
        <f t="shared" si="1"/>
        <v>6</v>
      </c>
    </row>
    <row r="70" spans="1:12" x14ac:dyDescent="0.3">
      <c r="A70" s="3">
        <v>69</v>
      </c>
      <c r="B70" s="2">
        <v>45046</v>
      </c>
      <c r="C70" s="3" t="s">
        <v>81</v>
      </c>
      <c r="D70" s="3" t="s">
        <v>12</v>
      </c>
      <c r="E70" s="3" t="str" cm="1">
        <f t="array" ref="E70">_xlfn.IFS(Table1[[#This Row],[Age]]&lt;30, "Adolescent",Table1[[#This Row],[Age]]&gt;=50, "Older", Table1[[#This Row],[Age]]&gt;=30, "Adult")</f>
        <v>Older</v>
      </c>
      <c r="F70" s="3">
        <v>56</v>
      </c>
      <c r="G70" s="3" t="s">
        <v>10</v>
      </c>
      <c r="H70" s="3">
        <v>3</v>
      </c>
      <c r="I70" s="4">
        <v>25</v>
      </c>
      <c r="J70" s="13">
        <f>H70*I70</f>
        <v>75</v>
      </c>
      <c r="K70" s="13">
        <f>J70*$N$3</f>
        <v>1.125</v>
      </c>
      <c r="L70" s="13">
        <f t="shared" si="1"/>
        <v>1.5</v>
      </c>
    </row>
    <row r="71" spans="1:12" x14ac:dyDescent="0.3">
      <c r="A71" s="3">
        <v>70</v>
      </c>
      <c r="B71" s="2">
        <v>44978</v>
      </c>
      <c r="C71" s="3" t="s">
        <v>82</v>
      </c>
      <c r="D71" s="3" t="s">
        <v>12</v>
      </c>
      <c r="E71" s="3" t="str" cm="1">
        <f t="array" ref="E71">_xlfn.IFS(Table1[[#This Row],[Age]]&lt;30, "Adolescent",Table1[[#This Row],[Age]]&gt;=50, "Older", Table1[[#This Row],[Age]]&gt;=30, "Adult")</f>
        <v>Adult</v>
      </c>
      <c r="F71" s="3">
        <v>43</v>
      </c>
      <c r="G71" s="3" t="s">
        <v>13</v>
      </c>
      <c r="H71" s="3">
        <v>1</v>
      </c>
      <c r="I71" s="4">
        <v>300</v>
      </c>
      <c r="J71" s="13">
        <f>H71*I71</f>
        <v>300</v>
      </c>
      <c r="K71" s="13">
        <f>J71*$N$3</f>
        <v>4.5</v>
      </c>
      <c r="L71" s="13">
        <f t="shared" si="1"/>
        <v>6</v>
      </c>
    </row>
    <row r="72" spans="1:12" x14ac:dyDescent="0.3">
      <c r="A72" s="3">
        <v>71</v>
      </c>
      <c r="B72" s="2">
        <v>45121</v>
      </c>
      <c r="C72" s="3" t="s">
        <v>83</v>
      </c>
      <c r="D72" s="3" t="s">
        <v>12</v>
      </c>
      <c r="E72" s="3" t="str" cm="1">
        <f t="array" ref="E72">_xlfn.IFS(Table1[[#This Row],[Age]]&lt;30, "Adolescent",Table1[[#This Row],[Age]]&gt;=50, "Older", Table1[[#This Row],[Age]]&gt;=30, "Adult")</f>
        <v>Older</v>
      </c>
      <c r="F72" s="3">
        <v>51</v>
      </c>
      <c r="G72" s="3" t="s">
        <v>10</v>
      </c>
      <c r="H72" s="3">
        <v>4</v>
      </c>
      <c r="I72" s="4">
        <v>25</v>
      </c>
      <c r="J72" s="13">
        <f>H72*I72</f>
        <v>100</v>
      </c>
      <c r="K72" s="13">
        <f>J72*$N$3</f>
        <v>1.5</v>
      </c>
      <c r="L72" s="13">
        <f t="shared" si="1"/>
        <v>2</v>
      </c>
    </row>
    <row r="73" spans="1:12" x14ac:dyDescent="0.3">
      <c r="A73" s="3">
        <v>72</v>
      </c>
      <c r="B73" s="2">
        <v>45069</v>
      </c>
      <c r="C73" s="3" t="s">
        <v>84</v>
      </c>
      <c r="D73" s="3" t="s">
        <v>12</v>
      </c>
      <c r="E73" s="3" t="str" cm="1">
        <f t="array" ref="E73">_xlfn.IFS(Table1[[#This Row],[Age]]&lt;30, "Adolescent",Table1[[#This Row],[Age]]&gt;=50, "Older", Table1[[#This Row],[Age]]&gt;=30, "Adult")</f>
        <v>Adolescent</v>
      </c>
      <c r="F73" s="3">
        <v>20</v>
      </c>
      <c r="G73" s="3" t="s">
        <v>15</v>
      </c>
      <c r="H73" s="3">
        <v>4</v>
      </c>
      <c r="I73" s="4">
        <v>500</v>
      </c>
      <c r="J73" s="13">
        <f>H73*I73</f>
        <v>2000</v>
      </c>
      <c r="K73" s="13">
        <f>J73*$N$3</f>
        <v>30</v>
      </c>
      <c r="L73" s="13">
        <f t="shared" si="1"/>
        <v>40</v>
      </c>
    </row>
    <row r="74" spans="1:12" x14ac:dyDescent="0.3">
      <c r="A74" s="3">
        <v>73</v>
      </c>
      <c r="B74" s="2">
        <v>45159</v>
      </c>
      <c r="C74" s="3" t="s">
        <v>85</v>
      </c>
      <c r="D74" s="3" t="s">
        <v>9</v>
      </c>
      <c r="E74" s="3" t="str" cm="1">
        <f t="array" ref="E74">_xlfn.IFS(Table1[[#This Row],[Age]]&lt;30, "Adolescent",Table1[[#This Row],[Age]]&gt;=50, "Older", Table1[[#This Row],[Age]]&gt;=30, "Adult")</f>
        <v>Adolescent</v>
      </c>
      <c r="F74" s="3">
        <v>29</v>
      </c>
      <c r="G74" s="3" t="s">
        <v>15</v>
      </c>
      <c r="H74" s="3">
        <v>3</v>
      </c>
      <c r="I74" s="4">
        <v>30</v>
      </c>
      <c r="J74" s="13">
        <f>H74*I74</f>
        <v>90</v>
      </c>
      <c r="K74" s="13">
        <f>J74*$N$3</f>
        <v>1.3499999999999999</v>
      </c>
      <c r="L74" s="13">
        <f t="shared" si="1"/>
        <v>1.8</v>
      </c>
    </row>
    <row r="75" spans="1:12" x14ac:dyDescent="0.3">
      <c r="A75" s="3">
        <v>74</v>
      </c>
      <c r="B75" s="2">
        <v>45252</v>
      </c>
      <c r="C75" s="3" t="s">
        <v>86</v>
      </c>
      <c r="D75" s="3" t="s">
        <v>12</v>
      </c>
      <c r="E75" s="3" t="str" cm="1">
        <f t="array" ref="E75">_xlfn.IFS(Table1[[#This Row],[Age]]&lt;30, "Adolescent",Table1[[#This Row],[Age]]&gt;=50, "Older", Table1[[#This Row],[Age]]&gt;=30, "Adult")</f>
        <v>Adolescent</v>
      </c>
      <c r="F75" s="3">
        <v>18</v>
      </c>
      <c r="G75" s="3" t="s">
        <v>10</v>
      </c>
      <c r="H75" s="3">
        <v>4</v>
      </c>
      <c r="I75" s="4">
        <v>500</v>
      </c>
      <c r="J75" s="13">
        <f>H75*I75</f>
        <v>2000</v>
      </c>
      <c r="K75" s="13">
        <f>J75*$N$3</f>
        <v>30</v>
      </c>
      <c r="L75" s="13">
        <f t="shared" si="1"/>
        <v>40</v>
      </c>
    </row>
    <row r="76" spans="1:12" x14ac:dyDescent="0.3">
      <c r="A76" s="3">
        <v>75</v>
      </c>
      <c r="B76" s="2">
        <v>45113</v>
      </c>
      <c r="C76" s="3" t="s">
        <v>87</v>
      </c>
      <c r="D76" s="3" t="s">
        <v>9</v>
      </c>
      <c r="E76" s="3" t="str" cm="1">
        <f t="array" ref="E76">_xlfn.IFS(Table1[[#This Row],[Age]]&lt;30, "Adolescent",Table1[[#This Row],[Age]]&gt;=50, "Older", Table1[[#This Row],[Age]]&gt;=30, "Adult")</f>
        <v>Older</v>
      </c>
      <c r="F76" s="3">
        <v>61</v>
      </c>
      <c r="G76" s="3" t="s">
        <v>10</v>
      </c>
      <c r="H76" s="3">
        <v>4</v>
      </c>
      <c r="I76" s="4">
        <v>50</v>
      </c>
      <c r="J76" s="13">
        <f>H76*I76</f>
        <v>200</v>
      </c>
      <c r="K76" s="13">
        <f>J76*$N$3</f>
        <v>3</v>
      </c>
      <c r="L76" s="13">
        <f t="shared" si="1"/>
        <v>4</v>
      </c>
    </row>
    <row r="77" spans="1:12" x14ac:dyDescent="0.3">
      <c r="A77" s="3">
        <v>76</v>
      </c>
      <c r="B77" s="2">
        <v>45010</v>
      </c>
      <c r="C77" s="3" t="s">
        <v>88</v>
      </c>
      <c r="D77" s="3" t="s">
        <v>12</v>
      </c>
      <c r="E77" s="3" t="str" cm="1">
        <f t="array" ref="E77">_xlfn.IFS(Table1[[#This Row],[Age]]&lt;30, "Adolescent",Table1[[#This Row],[Age]]&gt;=50, "Older", Table1[[#This Row],[Age]]&gt;=30, "Adult")</f>
        <v>Adolescent</v>
      </c>
      <c r="F77" s="3">
        <v>22</v>
      </c>
      <c r="G77" s="3" t="s">
        <v>15</v>
      </c>
      <c r="H77" s="3">
        <v>2</v>
      </c>
      <c r="I77" s="4">
        <v>50</v>
      </c>
      <c r="J77" s="13">
        <f>H77*I77</f>
        <v>100</v>
      </c>
      <c r="K77" s="13">
        <f>J77*$N$3</f>
        <v>1.5</v>
      </c>
      <c r="L77" s="13">
        <f t="shared" si="1"/>
        <v>2</v>
      </c>
    </row>
    <row r="78" spans="1:12" x14ac:dyDescent="0.3">
      <c r="A78" s="3">
        <v>77</v>
      </c>
      <c r="B78" s="2">
        <v>45116</v>
      </c>
      <c r="C78" s="3" t="s">
        <v>89</v>
      </c>
      <c r="D78" s="3" t="s">
        <v>12</v>
      </c>
      <c r="E78" s="3" t="str" cm="1">
        <f t="array" ref="E78">_xlfn.IFS(Table1[[#This Row],[Age]]&lt;30, "Adolescent",Table1[[#This Row],[Age]]&gt;=50, "Older", Table1[[#This Row],[Age]]&gt;=30, "Adult")</f>
        <v>Adult</v>
      </c>
      <c r="F78" s="3">
        <v>47</v>
      </c>
      <c r="G78" s="3" t="s">
        <v>13</v>
      </c>
      <c r="H78" s="3">
        <v>2</v>
      </c>
      <c r="I78" s="4">
        <v>50</v>
      </c>
      <c r="J78" s="13">
        <f>H78*I78</f>
        <v>100</v>
      </c>
      <c r="K78" s="13">
        <f>J78*$N$3</f>
        <v>1.5</v>
      </c>
      <c r="L78" s="13">
        <f t="shared" si="1"/>
        <v>2</v>
      </c>
    </row>
    <row r="79" spans="1:12" x14ac:dyDescent="0.3">
      <c r="A79" s="3">
        <v>78</v>
      </c>
      <c r="B79" s="2">
        <v>45108</v>
      </c>
      <c r="C79" s="3" t="s">
        <v>90</v>
      </c>
      <c r="D79" s="3" t="s">
        <v>12</v>
      </c>
      <c r="E79" s="3" t="str" cm="1">
        <f t="array" ref="E79">_xlfn.IFS(Table1[[#This Row],[Age]]&lt;30, "Adolescent",Table1[[#This Row],[Age]]&gt;=50, "Older", Table1[[#This Row],[Age]]&gt;=30, "Adult")</f>
        <v>Adult</v>
      </c>
      <c r="F79" s="3">
        <v>47</v>
      </c>
      <c r="G79" s="3" t="s">
        <v>13</v>
      </c>
      <c r="H79" s="3">
        <v>3</v>
      </c>
      <c r="I79" s="4">
        <v>500</v>
      </c>
      <c r="J79" s="13">
        <f>H79*I79</f>
        <v>1500</v>
      </c>
      <c r="K79" s="13">
        <f>J79*$N$3</f>
        <v>22.5</v>
      </c>
      <c r="L79" s="13">
        <f t="shared" si="1"/>
        <v>30</v>
      </c>
    </row>
    <row r="80" spans="1:12" x14ac:dyDescent="0.3">
      <c r="A80" s="3">
        <v>79</v>
      </c>
      <c r="B80" s="2">
        <v>45034</v>
      </c>
      <c r="C80" s="3" t="s">
        <v>91</v>
      </c>
      <c r="D80" s="3" t="s">
        <v>9</v>
      </c>
      <c r="E80" s="3" t="str" cm="1">
        <f t="array" ref="E80">_xlfn.IFS(Table1[[#This Row],[Age]]&lt;30, "Adolescent",Table1[[#This Row],[Age]]&gt;=50, "Older", Table1[[#This Row],[Age]]&gt;=30, "Adult")</f>
        <v>Adult</v>
      </c>
      <c r="F80" s="3">
        <v>34</v>
      </c>
      <c r="G80" s="3" t="s">
        <v>10</v>
      </c>
      <c r="H80" s="3">
        <v>1</v>
      </c>
      <c r="I80" s="4">
        <v>300</v>
      </c>
      <c r="J80" s="13">
        <f>H80*I80</f>
        <v>300</v>
      </c>
      <c r="K80" s="13">
        <f>J80*$N$3</f>
        <v>4.5</v>
      </c>
      <c r="L80" s="13">
        <f t="shared" si="1"/>
        <v>6</v>
      </c>
    </row>
    <row r="81" spans="1:12" x14ac:dyDescent="0.3">
      <c r="A81" s="3">
        <v>80</v>
      </c>
      <c r="B81" s="2">
        <v>45270</v>
      </c>
      <c r="C81" s="3" t="s">
        <v>92</v>
      </c>
      <c r="D81" s="3" t="s">
        <v>12</v>
      </c>
      <c r="E81" s="3" t="str" cm="1">
        <f t="array" ref="E81">_xlfn.IFS(Table1[[#This Row],[Age]]&lt;30, "Adolescent",Table1[[#This Row],[Age]]&gt;=50, "Older", Table1[[#This Row],[Age]]&gt;=30, "Adult")</f>
        <v>Older</v>
      </c>
      <c r="F81" s="3">
        <v>64</v>
      </c>
      <c r="G81" s="3" t="s">
        <v>13</v>
      </c>
      <c r="H81" s="3">
        <v>2</v>
      </c>
      <c r="I81" s="4">
        <v>30</v>
      </c>
      <c r="J81" s="13">
        <f>H81*I81</f>
        <v>60</v>
      </c>
      <c r="K81" s="13">
        <f>J81*$N$3</f>
        <v>0.89999999999999991</v>
      </c>
      <c r="L81" s="13">
        <f t="shared" si="1"/>
        <v>1.2</v>
      </c>
    </row>
    <row r="82" spans="1:12" x14ac:dyDescent="0.3">
      <c r="A82" s="3">
        <v>81</v>
      </c>
      <c r="B82" s="2">
        <v>45063</v>
      </c>
      <c r="C82" s="3" t="s">
        <v>93</v>
      </c>
      <c r="D82" s="3" t="s">
        <v>9</v>
      </c>
      <c r="E82" s="3" t="str" cm="1">
        <f t="array" ref="E82">_xlfn.IFS(Table1[[#This Row],[Age]]&lt;30, "Adolescent",Table1[[#This Row],[Age]]&gt;=50, "Older", Table1[[#This Row],[Age]]&gt;=30, "Adult")</f>
        <v>Adult</v>
      </c>
      <c r="F82" s="3">
        <v>40</v>
      </c>
      <c r="G82" s="3" t="s">
        <v>15</v>
      </c>
      <c r="H82" s="3">
        <v>1</v>
      </c>
      <c r="I82" s="4">
        <v>50</v>
      </c>
      <c r="J82" s="13">
        <f>H82*I82</f>
        <v>50</v>
      </c>
      <c r="K82" s="13">
        <f>J82*$N$3</f>
        <v>0.75</v>
      </c>
      <c r="L82" s="13">
        <f t="shared" si="1"/>
        <v>1</v>
      </c>
    </row>
    <row r="83" spans="1:12" x14ac:dyDescent="0.3">
      <c r="A83" s="3">
        <v>82</v>
      </c>
      <c r="B83" s="2">
        <v>45286</v>
      </c>
      <c r="C83" s="3" t="s">
        <v>94</v>
      </c>
      <c r="D83" s="3" t="s">
        <v>12</v>
      </c>
      <c r="E83" s="3" t="str" cm="1">
        <f t="array" ref="E83">_xlfn.IFS(Table1[[#This Row],[Age]]&lt;30, "Adolescent",Table1[[#This Row],[Age]]&gt;=50, "Older", Table1[[#This Row],[Age]]&gt;=30, "Adult")</f>
        <v>Adult</v>
      </c>
      <c r="F83" s="3">
        <v>32</v>
      </c>
      <c r="G83" s="3" t="s">
        <v>10</v>
      </c>
      <c r="H83" s="3">
        <v>4</v>
      </c>
      <c r="I83" s="4">
        <v>50</v>
      </c>
      <c r="J83" s="13">
        <f>H83*I83</f>
        <v>200</v>
      </c>
      <c r="K83" s="13">
        <f>J83*$N$3</f>
        <v>3</v>
      </c>
      <c r="L83" s="13">
        <f t="shared" si="1"/>
        <v>4</v>
      </c>
    </row>
    <row r="84" spans="1:12" x14ac:dyDescent="0.3">
      <c r="A84" s="3">
        <v>83</v>
      </c>
      <c r="B84" s="2">
        <v>45276</v>
      </c>
      <c r="C84" s="3" t="s">
        <v>95</v>
      </c>
      <c r="D84" s="3" t="s">
        <v>9</v>
      </c>
      <c r="E84" s="3" t="str" cm="1">
        <f t="array" ref="E84">_xlfn.IFS(Table1[[#This Row],[Age]]&lt;30, "Adolescent",Table1[[#This Row],[Age]]&gt;=50, "Older", Table1[[#This Row],[Age]]&gt;=30, "Adult")</f>
        <v>Older</v>
      </c>
      <c r="F84" s="3">
        <v>54</v>
      </c>
      <c r="G84" s="3" t="s">
        <v>15</v>
      </c>
      <c r="H84" s="3">
        <v>2</v>
      </c>
      <c r="I84" s="4">
        <v>50</v>
      </c>
      <c r="J84" s="13">
        <f>H84*I84</f>
        <v>100</v>
      </c>
      <c r="K84" s="13">
        <f>J84*$N$3</f>
        <v>1.5</v>
      </c>
      <c r="L84" s="13">
        <f t="shared" si="1"/>
        <v>2</v>
      </c>
    </row>
    <row r="85" spans="1:12" x14ac:dyDescent="0.3">
      <c r="A85" s="3">
        <v>84</v>
      </c>
      <c r="B85" s="2">
        <v>45258</v>
      </c>
      <c r="C85" s="3" t="s">
        <v>96</v>
      </c>
      <c r="D85" s="3" t="s">
        <v>12</v>
      </c>
      <c r="E85" s="3" t="str" cm="1">
        <f t="array" ref="E85">_xlfn.IFS(Table1[[#This Row],[Age]]&lt;30, "Adolescent",Table1[[#This Row],[Age]]&gt;=50, "Older", Table1[[#This Row],[Age]]&gt;=30, "Adult")</f>
        <v>Adult</v>
      </c>
      <c r="F85" s="3">
        <v>38</v>
      </c>
      <c r="G85" s="3" t="s">
        <v>15</v>
      </c>
      <c r="H85" s="3">
        <v>3</v>
      </c>
      <c r="I85" s="4">
        <v>30</v>
      </c>
      <c r="J85" s="13">
        <f>H85*I85</f>
        <v>90</v>
      </c>
      <c r="K85" s="13">
        <f>J85*$N$3</f>
        <v>1.3499999999999999</v>
      </c>
      <c r="L85" s="13">
        <f t="shared" si="1"/>
        <v>1.8</v>
      </c>
    </row>
    <row r="86" spans="1:12" x14ac:dyDescent="0.3">
      <c r="A86" s="3">
        <v>85</v>
      </c>
      <c r="B86" s="2">
        <v>44963</v>
      </c>
      <c r="C86" s="3" t="s">
        <v>97</v>
      </c>
      <c r="D86" s="3" t="s">
        <v>9</v>
      </c>
      <c r="E86" s="3" t="str" cm="1">
        <f t="array" ref="E86">_xlfn.IFS(Table1[[#This Row],[Age]]&lt;30, "Adolescent",Table1[[#This Row],[Age]]&gt;=50, "Older", Table1[[#This Row],[Age]]&gt;=30, "Adult")</f>
        <v>Adult</v>
      </c>
      <c r="F86" s="3">
        <v>31</v>
      </c>
      <c r="G86" s="3" t="s">
        <v>13</v>
      </c>
      <c r="H86" s="3">
        <v>3</v>
      </c>
      <c r="I86" s="4">
        <v>50</v>
      </c>
      <c r="J86" s="13">
        <f>H86*I86</f>
        <v>150</v>
      </c>
      <c r="K86" s="13">
        <f>J86*$N$3</f>
        <v>2.25</v>
      </c>
      <c r="L86" s="13">
        <f t="shared" si="1"/>
        <v>3</v>
      </c>
    </row>
    <row r="87" spans="1:12" x14ac:dyDescent="0.3">
      <c r="A87" s="3">
        <v>86</v>
      </c>
      <c r="B87" s="2">
        <v>45238</v>
      </c>
      <c r="C87" s="3" t="s">
        <v>98</v>
      </c>
      <c r="D87" s="3" t="s">
        <v>9</v>
      </c>
      <c r="E87" s="3" t="str" cm="1">
        <f t="array" ref="E87">_xlfn.IFS(Table1[[#This Row],[Age]]&lt;30, "Adolescent",Table1[[#This Row],[Age]]&gt;=50, "Older", Table1[[#This Row],[Age]]&gt;=30, "Adult")</f>
        <v>Adolescent</v>
      </c>
      <c r="F87" s="3">
        <v>19</v>
      </c>
      <c r="G87" s="3" t="s">
        <v>10</v>
      </c>
      <c r="H87" s="3">
        <v>3</v>
      </c>
      <c r="I87" s="4">
        <v>30</v>
      </c>
      <c r="J87" s="13">
        <f>H87*I87</f>
        <v>90</v>
      </c>
      <c r="K87" s="13">
        <f>J87*$N$3</f>
        <v>1.3499999999999999</v>
      </c>
      <c r="L87" s="13">
        <f t="shared" si="1"/>
        <v>1.8</v>
      </c>
    </row>
    <row r="88" spans="1:12" x14ac:dyDescent="0.3">
      <c r="A88" s="3">
        <v>87</v>
      </c>
      <c r="B88" s="2">
        <v>45252</v>
      </c>
      <c r="C88" s="3" t="s">
        <v>99</v>
      </c>
      <c r="D88" s="3" t="s">
        <v>12</v>
      </c>
      <c r="E88" s="3" t="str" cm="1">
        <f t="array" ref="E88">_xlfn.IFS(Table1[[#This Row],[Age]]&lt;30, "Adolescent",Table1[[#This Row],[Age]]&gt;=50, "Older", Table1[[#This Row],[Age]]&gt;=30, "Adult")</f>
        <v>Adolescent</v>
      </c>
      <c r="F88" s="3">
        <v>28</v>
      </c>
      <c r="G88" s="3" t="s">
        <v>10</v>
      </c>
      <c r="H88" s="3">
        <v>2</v>
      </c>
      <c r="I88" s="4">
        <v>50</v>
      </c>
      <c r="J88" s="13">
        <f>H88*I88</f>
        <v>100</v>
      </c>
      <c r="K88" s="13">
        <f>J88*$N$3</f>
        <v>1.5</v>
      </c>
      <c r="L88" s="13">
        <f t="shared" si="1"/>
        <v>2</v>
      </c>
    </row>
    <row r="89" spans="1:12" x14ac:dyDescent="0.3">
      <c r="A89" s="3">
        <v>88</v>
      </c>
      <c r="B89" s="2">
        <v>45014</v>
      </c>
      <c r="C89" s="3" t="s">
        <v>100</v>
      </c>
      <c r="D89" s="3" t="s">
        <v>9</v>
      </c>
      <c r="E89" s="3" t="str" cm="1">
        <f t="array" ref="E89">_xlfn.IFS(Table1[[#This Row],[Age]]&lt;30, "Adolescent",Table1[[#This Row],[Age]]&gt;=50, "Older", Table1[[#This Row],[Age]]&gt;=30, "Adult")</f>
        <v>Older</v>
      </c>
      <c r="F89" s="3">
        <v>56</v>
      </c>
      <c r="G89" s="3" t="s">
        <v>13</v>
      </c>
      <c r="H89" s="3">
        <v>1</v>
      </c>
      <c r="I89" s="4">
        <v>500</v>
      </c>
      <c r="J89" s="13">
        <f>H89*I89</f>
        <v>500</v>
      </c>
      <c r="K89" s="13">
        <f>J89*$N$3</f>
        <v>7.5</v>
      </c>
      <c r="L89" s="13">
        <f t="shared" si="1"/>
        <v>10</v>
      </c>
    </row>
    <row r="90" spans="1:12" x14ac:dyDescent="0.3">
      <c r="A90" s="3">
        <v>89</v>
      </c>
      <c r="B90" s="2">
        <v>45200</v>
      </c>
      <c r="C90" s="3" t="s">
        <v>101</v>
      </c>
      <c r="D90" s="3" t="s">
        <v>12</v>
      </c>
      <c r="E90" s="3" t="str" cm="1">
        <f t="array" ref="E90">_xlfn.IFS(Table1[[#This Row],[Age]]&lt;30, "Adolescent",Table1[[#This Row],[Age]]&gt;=50, "Older", Table1[[#This Row],[Age]]&gt;=30, "Adult")</f>
        <v>Older</v>
      </c>
      <c r="F90" s="3">
        <v>55</v>
      </c>
      <c r="G90" s="3" t="s">
        <v>15</v>
      </c>
      <c r="H90" s="3">
        <v>4</v>
      </c>
      <c r="I90" s="4">
        <v>500</v>
      </c>
      <c r="J90" s="13">
        <f>H90*I90</f>
        <v>2000</v>
      </c>
      <c r="K90" s="13">
        <f>J90*$N$3</f>
        <v>30</v>
      </c>
      <c r="L90" s="13">
        <f t="shared" si="1"/>
        <v>40</v>
      </c>
    </row>
    <row r="91" spans="1:12" x14ac:dyDescent="0.3">
      <c r="A91" s="3">
        <v>90</v>
      </c>
      <c r="B91" s="2">
        <v>45052</v>
      </c>
      <c r="C91" s="3" t="s">
        <v>102</v>
      </c>
      <c r="D91" s="3" t="s">
        <v>12</v>
      </c>
      <c r="E91" s="3" t="str" cm="1">
        <f t="array" ref="E91">_xlfn.IFS(Table1[[#This Row],[Age]]&lt;30, "Adolescent",Table1[[#This Row],[Age]]&gt;=50, "Older", Table1[[#This Row],[Age]]&gt;=30, "Adult")</f>
        <v>Older</v>
      </c>
      <c r="F91" s="3">
        <v>51</v>
      </c>
      <c r="G91" s="3" t="s">
        <v>15</v>
      </c>
      <c r="H91" s="3">
        <v>1</v>
      </c>
      <c r="I91" s="4">
        <v>30</v>
      </c>
      <c r="J91" s="13">
        <f>H91*I91</f>
        <v>30</v>
      </c>
      <c r="K91" s="13">
        <f>J91*$N$3</f>
        <v>0.44999999999999996</v>
      </c>
      <c r="L91" s="13">
        <f t="shared" si="1"/>
        <v>0.6</v>
      </c>
    </row>
    <row r="92" spans="1:12" x14ac:dyDescent="0.3">
      <c r="A92" s="3">
        <v>91</v>
      </c>
      <c r="B92" s="2">
        <v>45010</v>
      </c>
      <c r="C92" s="3" t="s">
        <v>103</v>
      </c>
      <c r="D92" s="3" t="s">
        <v>12</v>
      </c>
      <c r="E92" s="3" t="str" cm="1">
        <f t="array" ref="E92">_xlfn.IFS(Table1[[#This Row],[Age]]&lt;30, "Adolescent",Table1[[#This Row],[Age]]&gt;=50, "Older", Table1[[#This Row],[Age]]&gt;=30, "Adult")</f>
        <v>Older</v>
      </c>
      <c r="F92" s="3">
        <v>55</v>
      </c>
      <c r="G92" s="3" t="s">
        <v>15</v>
      </c>
      <c r="H92" s="3">
        <v>1</v>
      </c>
      <c r="I92" s="4">
        <v>500</v>
      </c>
      <c r="J92" s="13">
        <f>H92*I92</f>
        <v>500</v>
      </c>
      <c r="K92" s="13">
        <f>J92*$N$3</f>
        <v>7.5</v>
      </c>
      <c r="L92" s="13">
        <f t="shared" si="1"/>
        <v>10</v>
      </c>
    </row>
    <row r="93" spans="1:12" x14ac:dyDescent="0.3">
      <c r="A93" s="3">
        <v>92</v>
      </c>
      <c r="B93" s="2">
        <v>45163</v>
      </c>
      <c r="C93" s="3" t="s">
        <v>104</v>
      </c>
      <c r="D93" s="3" t="s">
        <v>12</v>
      </c>
      <c r="E93" s="3" t="str" cm="1">
        <f t="array" ref="E93">_xlfn.IFS(Table1[[#This Row],[Age]]&lt;30, "Adolescent",Table1[[#This Row],[Age]]&gt;=50, "Older", Table1[[#This Row],[Age]]&gt;=30, "Adult")</f>
        <v>Older</v>
      </c>
      <c r="F93" s="3">
        <v>51</v>
      </c>
      <c r="G93" s="3" t="s">
        <v>15</v>
      </c>
      <c r="H93" s="3">
        <v>4</v>
      </c>
      <c r="I93" s="4">
        <v>30</v>
      </c>
      <c r="J93" s="13">
        <f>H93*I93</f>
        <v>120</v>
      </c>
      <c r="K93" s="13">
        <f>J93*$N$3</f>
        <v>1.7999999999999998</v>
      </c>
      <c r="L93" s="13">
        <f t="shared" si="1"/>
        <v>2.4</v>
      </c>
    </row>
    <row r="94" spans="1:12" x14ac:dyDescent="0.3">
      <c r="A94" s="3">
        <v>93</v>
      </c>
      <c r="B94" s="2">
        <v>45121</v>
      </c>
      <c r="C94" s="3" t="s">
        <v>105</v>
      </c>
      <c r="D94" s="3" t="s">
        <v>12</v>
      </c>
      <c r="E94" s="3" t="str" cm="1">
        <f t="array" ref="E94">_xlfn.IFS(Table1[[#This Row],[Age]]&lt;30, "Adolescent",Table1[[#This Row],[Age]]&gt;=50, "Older", Table1[[#This Row],[Age]]&gt;=30, "Adult")</f>
        <v>Adult</v>
      </c>
      <c r="F94" s="3">
        <v>35</v>
      </c>
      <c r="G94" s="3" t="s">
        <v>10</v>
      </c>
      <c r="H94" s="3">
        <v>4</v>
      </c>
      <c r="I94" s="4">
        <v>500</v>
      </c>
      <c r="J94" s="13">
        <f>H94*I94</f>
        <v>2000</v>
      </c>
      <c r="K94" s="13">
        <f>J94*$N$3</f>
        <v>30</v>
      </c>
      <c r="L94" s="13">
        <f t="shared" si="1"/>
        <v>40</v>
      </c>
    </row>
    <row r="95" spans="1:12" x14ac:dyDescent="0.3">
      <c r="A95" s="3">
        <v>94</v>
      </c>
      <c r="B95" s="2">
        <v>45065</v>
      </c>
      <c r="C95" s="3" t="s">
        <v>106</v>
      </c>
      <c r="D95" s="3" t="s">
        <v>12</v>
      </c>
      <c r="E95" s="3" t="str" cm="1">
        <f t="array" ref="E95">_xlfn.IFS(Table1[[#This Row],[Age]]&lt;30, "Adolescent",Table1[[#This Row],[Age]]&gt;=50, "Older", Table1[[#This Row],[Age]]&gt;=30, "Adult")</f>
        <v>Adult</v>
      </c>
      <c r="F95" s="3">
        <v>47</v>
      </c>
      <c r="G95" s="3" t="s">
        <v>10</v>
      </c>
      <c r="H95" s="3">
        <v>2</v>
      </c>
      <c r="I95" s="4">
        <v>500</v>
      </c>
      <c r="J95" s="13">
        <f>H95*I95</f>
        <v>1000</v>
      </c>
      <c r="K95" s="13">
        <f>J95*$N$3</f>
        <v>15</v>
      </c>
      <c r="L95" s="13">
        <f t="shared" si="1"/>
        <v>20</v>
      </c>
    </row>
    <row r="96" spans="1:12" x14ac:dyDescent="0.3">
      <c r="A96" s="3">
        <v>95</v>
      </c>
      <c r="B96" s="2">
        <v>45254</v>
      </c>
      <c r="C96" s="3" t="s">
        <v>107</v>
      </c>
      <c r="D96" s="3" t="s">
        <v>12</v>
      </c>
      <c r="E96" s="3" t="str" cm="1">
        <f t="array" ref="E96">_xlfn.IFS(Table1[[#This Row],[Age]]&lt;30, "Adolescent",Table1[[#This Row],[Age]]&gt;=50, "Older", Table1[[#This Row],[Age]]&gt;=30, "Adult")</f>
        <v>Adult</v>
      </c>
      <c r="F96" s="3">
        <v>32</v>
      </c>
      <c r="G96" s="3" t="s">
        <v>13</v>
      </c>
      <c r="H96" s="3">
        <v>2</v>
      </c>
      <c r="I96" s="4">
        <v>30</v>
      </c>
      <c r="J96" s="13">
        <f>H96*I96</f>
        <v>60</v>
      </c>
      <c r="K96" s="13">
        <f>J96*$N$3</f>
        <v>0.89999999999999991</v>
      </c>
      <c r="L96" s="13">
        <f t="shared" si="1"/>
        <v>1.2</v>
      </c>
    </row>
    <row r="97" spans="1:12" x14ac:dyDescent="0.3">
      <c r="A97" s="3">
        <v>96</v>
      </c>
      <c r="B97" s="2">
        <v>45279</v>
      </c>
      <c r="C97" s="3" t="s">
        <v>108</v>
      </c>
      <c r="D97" s="3" t="s">
        <v>12</v>
      </c>
      <c r="E97" s="3" t="str" cm="1">
        <f t="array" ref="E97">_xlfn.IFS(Table1[[#This Row],[Age]]&lt;30, "Adolescent",Table1[[#This Row],[Age]]&gt;=50, "Older", Table1[[#This Row],[Age]]&gt;=30, "Adult")</f>
        <v>Adult</v>
      </c>
      <c r="F97" s="3">
        <v>44</v>
      </c>
      <c r="G97" s="3" t="s">
        <v>13</v>
      </c>
      <c r="H97" s="3">
        <v>2</v>
      </c>
      <c r="I97" s="4">
        <v>300</v>
      </c>
      <c r="J97" s="13">
        <f>H97*I97</f>
        <v>600</v>
      </c>
      <c r="K97" s="13">
        <f>J97*$N$3</f>
        <v>9</v>
      </c>
      <c r="L97" s="13">
        <f t="shared" si="1"/>
        <v>12</v>
      </c>
    </row>
    <row r="98" spans="1:12" x14ac:dyDescent="0.3">
      <c r="A98" s="3">
        <v>97</v>
      </c>
      <c r="B98" s="2">
        <v>45212</v>
      </c>
      <c r="C98" s="3" t="s">
        <v>109</v>
      </c>
      <c r="D98" s="3" t="s">
        <v>12</v>
      </c>
      <c r="E98" s="3" t="str" cm="1">
        <f t="array" ref="E98">_xlfn.IFS(Table1[[#This Row],[Age]]&lt;30, "Adolescent",Table1[[#This Row],[Age]]&gt;=50, "Older", Table1[[#This Row],[Age]]&gt;=30, "Adult")</f>
        <v>Older</v>
      </c>
      <c r="F98" s="3">
        <v>51</v>
      </c>
      <c r="G98" s="3" t="s">
        <v>10</v>
      </c>
      <c r="H98" s="3">
        <v>2</v>
      </c>
      <c r="I98" s="4">
        <v>500</v>
      </c>
      <c r="J98" s="13">
        <f>H98*I98</f>
        <v>1000</v>
      </c>
      <c r="K98" s="13">
        <f>J98*$N$3</f>
        <v>15</v>
      </c>
      <c r="L98" s="13">
        <f t="shared" si="1"/>
        <v>20</v>
      </c>
    </row>
    <row r="99" spans="1:12" x14ac:dyDescent="0.3">
      <c r="A99" s="3">
        <v>98</v>
      </c>
      <c r="B99" s="2">
        <v>45039</v>
      </c>
      <c r="C99" s="3" t="s">
        <v>110</v>
      </c>
      <c r="D99" s="3" t="s">
        <v>12</v>
      </c>
      <c r="E99" s="3" t="str" cm="1">
        <f t="array" ref="E99">_xlfn.IFS(Table1[[#This Row],[Age]]&lt;30, "Adolescent",Table1[[#This Row],[Age]]&gt;=50, "Older", Table1[[#This Row],[Age]]&gt;=30, "Adult")</f>
        <v>Older</v>
      </c>
      <c r="F99" s="3">
        <v>55</v>
      </c>
      <c r="G99" s="3" t="s">
        <v>10</v>
      </c>
      <c r="H99" s="3">
        <v>2</v>
      </c>
      <c r="I99" s="4">
        <v>50</v>
      </c>
      <c r="J99" s="13">
        <f>H99*I99</f>
        <v>100</v>
      </c>
      <c r="K99" s="13">
        <f>J99*$N$3</f>
        <v>1.5</v>
      </c>
      <c r="L99" s="13">
        <f t="shared" si="1"/>
        <v>2</v>
      </c>
    </row>
    <row r="100" spans="1:12" x14ac:dyDescent="0.3">
      <c r="A100" s="3">
        <v>99</v>
      </c>
      <c r="B100" s="2">
        <v>45277</v>
      </c>
      <c r="C100" s="3" t="s">
        <v>111</v>
      </c>
      <c r="D100" s="3" t="s">
        <v>12</v>
      </c>
      <c r="E100" s="3" t="str" cm="1">
        <f t="array" ref="E100">_xlfn.IFS(Table1[[#This Row],[Age]]&lt;30, "Adolescent",Table1[[#This Row],[Age]]&gt;=50, "Older", Table1[[#This Row],[Age]]&gt;=30, "Adult")</f>
        <v>Older</v>
      </c>
      <c r="F100" s="3">
        <v>50</v>
      </c>
      <c r="G100" s="3" t="s">
        <v>15</v>
      </c>
      <c r="H100" s="3">
        <v>4</v>
      </c>
      <c r="I100" s="4">
        <v>300</v>
      </c>
      <c r="J100" s="13">
        <f>H100*I100</f>
        <v>1200</v>
      </c>
      <c r="K100" s="13">
        <f>J100*$N$3</f>
        <v>18</v>
      </c>
      <c r="L100" s="13">
        <f t="shared" si="1"/>
        <v>24</v>
      </c>
    </row>
    <row r="101" spans="1:12" x14ac:dyDescent="0.3">
      <c r="A101" s="3">
        <v>100</v>
      </c>
      <c r="B101" s="2">
        <v>45093</v>
      </c>
      <c r="C101" s="3" t="s">
        <v>112</v>
      </c>
      <c r="D101" s="3" t="s">
        <v>9</v>
      </c>
      <c r="E101" s="3" t="str" cm="1">
        <f t="array" ref="E101">_xlfn.IFS(Table1[[#This Row],[Age]]&lt;30, "Adolescent",Table1[[#This Row],[Age]]&gt;=50, "Older", Table1[[#This Row],[Age]]&gt;=30, "Adult")</f>
        <v>Adult</v>
      </c>
      <c r="F101" s="3">
        <v>41</v>
      </c>
      <c r="G101" s="3" t="s">
        <v>15</v>
      </c>
      <c r="H101" s="3">
        <v>1</v>
      </c>
      <c r="I101" s="4">
        <v>30</v>
      </c>
      <c r="J101" s="13">
        <f>H101*I101</f>
        <v>30</v>
      </c>
      <c r="K101" s="13">
        <f>J101*$N$3</f>
        <v>0.44999999999999996</v>
      </c>
      <c r="L101" s="13">
        <f t="shared" si="1"/>
        <v>0.6</v>
      </c>
    </row>
    <row r="102" spans="1:12" x14ac:dyDescent="0.3">
      <c r="A102" s="3">
        <v>101</v>
      </c>
      <c r="B102" s="2">
        <v>44955</v>
      </c>
      <c r="C102" s="3" t="s">
        <v>113</v>
      </c>
      <c r="D102" s="3" t="s">
        <v>9</v>
      </c>
      <c r="E102" s="3" t="str" cm="1">
        <f t="array" ref="E102">_xlfn.IFS(Table1[[#This Row],[Age]]&lt;30, "Adolescent",Table1[[#This Row],[Age]]&gt;=50, "Older", Table1[[#This Row],[Age]]&gt;=30, "Adult")</f>
        <v>Adult</v>
      </c>
      <c r="F102" s="3">
        <v>32</v>
      </c>
      <c r="G102" s="3" t="s">
        <v>13</v>
      </c>
      <c r="H102" s="3">
        <v>2</v>
      </c>
      <c r="I102" s="4">
        <v>300</v>
      </c>
      <c r="J102" s="13">
        <f>H102*I102</f>
        <v>600</v>
      </c>
      <c r="K102" s="13">
        <f>J102*$N$3</f>
        <v>9</v>
      </c>
      <c r="L102" s="13">
        <f t="shared" si="1"/>
        <v>12</v>
      </c>
    </row>
    <row r="103" spans="1:12" x14ac:dyDescent="0.3">
      <c r="A103" s="3">
        <v>102</v>
      </c>
      <c r="B103" s="2">
        <v>45044</v>
      </c>
      <c r="C103" s="3" t="s">
        <v>114</v>
      </c>
      <c r="D103" s="3" t="s">
        <v>12</v>
      </c>
      <c r="E103" s="3" t="str" cm="1">
        <f t="array" ref="E103">_xlfn.IFS(Table1[[#This Row],[Age]]&lt;30, "Adolescent",Table1[[#This Row],[Age]]&gt;=50, "Older", Table1[[#This Row],[Age]]&gt;=30, "Adult")</f>
        <v>Adult</v>
      </c>
      <c r="F103" s="3">
        <v>47</v>
      </c>
      <c r="G103" s="3" t="s">
        <v>10</v>
      </c>
      <c r="H103" s="3">
        <v>2</v>
      </c>
      <c r="I103" s="4">
        <v>25</v>
      </c>
      <c r="J103" s="13">
        <f>H103*I103</f>
        <v>50</v>
      </c>
      <c r="K103" s="13">
        <f>J103*$N$3</f>
        <v>0.75</v>
      </c>
      <c r="L103" s="13">
        <f t="shared" si="1"/>
        <v>1</v>
      </c>
    </row>
    <row r="104" spans="1:12" x14ac:dyDescent="0.3">
      <c r="A104" s="3">
        <v>103</v>
      </c>
      <c r="B104" s="2">
        <v>44943</v>
      </c>
      <c r="C104" s="3" t="s">
        <v>115</v>
      </c>
      <c r="D104" s="3" t="s">
        <v>12</v>
      </c>
      <c r="E104" s="3" t="str" cm="1">
        <f t="array" ref="E104">_xlfn.IFS(Table1[[#This Row],[Age]]&lt;30, "Adolescent",Table1[[#This Row],[Age]]&gt;=50, "Older", Table1[[#This Row],[Age]]&gt;=30, "Adult")</f>
        <v>Older</v>
      </c>
      <c r="F104" s="3">
        <v>59</v>
      </c>
      <c r="G104" s="3" t="s">
        <v>13</v>
      </c>
      <c r="H104" s="3">
        <v>1</v>
      </c>
      <c r="I104" s="4">
        <v>25</v>
      </c>
      <c r="J104" s="13">
        <f>H104*I104</f>
        <v>25</v>
      </c>
      <c r="K104" s="13">
        <f>J104*$N$3</f>
        <v>0.375</v>
      </c>
      <c r="L104" s="13">
        <f t="shared" si="1"/>
        <v>0.5</v>
      </c>
    </row>
    <row r="105" spans="1:12" x14ac:dyDescent="0.3">
      <c r="A105" s="3">
        <v>104</v>
      </c>
      <c r="B105" s="2">
        <v>45088</v>
      </c>
      <c r="C105" s="3" t="s">
        <v>116</v>
      </c>
      <c r="D105" s="3" t="s">
        <v>12</v>
      </c>
      <c r="E105" s="3" t="str" cm="1">
        <f t="array" ref="E105">_xlfn.IFS(Table1[[#This Row],[Age]]&lt;30, "Adolescent",Table1[[#This Row],[Age]]&gt;=50, "Older", Table1[[#This Row],[Age]]&gt;=30, "Adult")</f>
        <v>Adult</v>
      </c>
      <c r="F105" s="3">
        <v>34</v>
      </c>
      <c r="G105" s="3" t="s">
        <v>10</v>
      </c>
      <c r="H105" s="3">
        <v>2</v>
      </c>
      <c r="I105" s="4">
        <v>500</v>
      </c>
      <c r="J105" s="13">
        <f>H105*I105</f>
        <v>1000</v>
      </c>
      <c r="K105" s="13">
        <f>J105*$N$3</f>
        <v>15</v>
      </c>
      <c r="L105" s="13">
        <f t="shared" si="1"/>
        <v>20</v>
      </c>
    </row>
    <row r="106" spans="1:12" x14ac:dyDescent="0.3">
      <c r="A106" s="3">
        <v>105</v>
      </c>
      <c r="B106" s="2">
        <v>45132</v>
      </c>
      <c r="C106" s="3" t="s">
        <v>117</v>
      </c>
      <c r="D106" s="3" t="s">
        <v>12</v>
      </c>
      <c r="E106" s="3" t="str" cm="1">
        <f t="array" ref="E106">_xlfn.IFS(Table1[[#This Row],[Age]]&lt;30, "Adolescent",Table1[[#This Row],[Age]]&gt;=50, "Older", Table1[[#This Row],[Age]]&gt;=30, "Adult")</f>
        <v>Adolescent</v>
      </c>
      <c r="F106" s="3">
        <v>22</v>
      </c>
      <c r="G106" s="3" t="s">
        <v>15</v>
      </c>
      <c r="H106" s="3">
        <v>1</v>
      </c>
      <c r="I106" s="4">
        <v>500</v>
      </c>
      <c r="J106" s="13">
        <f>H106*I106</f>
        <v>500</v>
      </c>
      <c r="K106" s="13">
        <f>J106*$N$3</f>
        <v>7.5</v>
      </c>
      <c r="L106" s="13">
        <f t="shared" si="1"/>
        <v>10</v>
      </c>
    </row>
    <row r="107" spans="1:12" x14ac:dyDescent="0.3">
      <c r="A107" s="3">
        <v>106</v>
      </c>
      <c r="B107" s="2">
        <v>45064</v>
      </c>
      <c r="C107" s="3" t="s">
        <v>118</v>
      </c>
      <c r="D107" s="3" t="s">
        <v>12</v>
      </c>
      <c r="E107" s="3" t="str" cm="1">
        <f t="array" ref="E107">_xlfn.IFS(Table1[[#This Row],[Age]]&lt;30, "Adolescent",Table1[[#This Row],[Age]]&gt;=50, "Older", Table1[[#This Row],[Age]]&gt;=30, "Adult")</f>
        <v>Adult</v>
      </c>
      <c r="F107" s="3">
        <v>46</v>
      </c>
      <c r="G107" s="3" t="s">
        <v>13</v>
      </c>
      <c r="H107" s="3">
        <v>1</v>
      </c>
      <c r="I107" s="4">
        <v>50</v>
      </c>
      <c r="J107" s="13">
        <f>H107*I107</f>
        <v>50</v>
      </c>
      <c r="K107" s="13">
        <f>J107*$N$3</f>
        <v>0.75</v>
      </c>
      <c r="L107" s="13">
        <f t="shared" si="1"/>
        <v>1</v>
      </c>
    </row>
    <row r="108" spans="1:12" x14ac:dyDescent="0.3">
      <c r="A108" s="3">
        <v>107</v>
      </c>
      <c r="B108" s="2">
        <v>44960</v>
      </c>
      <c r="C108" s="3" t="s">
        <v>119</v>
      </c>
      <c r="D108" s="3" t="s">
        <v>12</v>
      </c>
      <c r="E108" s="3" t="str" cm="1">
        <f t="array" ref="E108">_xlfn.IFS(Table1[[#This Row],[Age]]&lt;30, "Adolescent",Table1[[#This Row],[Age]]&gt;=50, "Older", Table1[[#This Row],[Age]]&gt;=30, "Adult")</f>
        <v>Adolescent</v>
      </c>
      <c r="F108" s="3">
        <v>21</v>
      </c>
      <c r="G108" s="3" t="s">
        <v>13</v>
      </c>
      <c r="H108" s="3">
        <v>4</v>
      </c>
      <c r="I108" s="4">
        <v>300</v>
      </c>
      <c r="J108" s="13">
        <f>H108*I108</f>
        <v>1200</v>
      </c>
      <c r="K108" s="13">
        <f>J108*$N$3</f>
        <v>18</v>
      </c>
      <c r="L108" s="13">
        <f t="shared" si="1"/>
        <v>24</v>
      </c>
    </row>
    <row r="109" spans="1:12" x14ac:dyDescent="0.3">
      <c r="A109" s="3">
        <v>108</v>
      </c>
      <c r="B109" s="2">
        <v>45035</v>
      </c>
      <c r="C109" s="3" t="s">
        <v>120</v>
      </c>
      <c r="D109" s="3" t="s">
        <v>12</v>
      </c>
      <c r="E109" s="3" t="str" cm="1">
        <f t="array" ref="E109">_xlfn.IFS(Table1[[#This Row],[Age]]&lt;30, "Adolescent",Table1[[#This Row],[Age]]&gt;=50, "Older", Table1[[#This Row],[Age]]&gt;=30, "Adult")</f>
        <v>Adolescent</v>
      </c>
      <c r="F109" s="3">
        <v>27</v>
      </c>
      <c r="G109" s="3" t="s">
        <v>10</v>
      </c>
      <c r="H109" s="3">
        <v>3</v>
      </c>
      <c r="I109" s="4">
        <v>25</v>
      </c>
      <c r="J109" s="13">
        <f>H109*I109</f>
        <v>75</v>
      </c>
      <c r="K109" s="13">
        <f>J109*$N$3</f>
        <v>1.125</v>
      </c>
      <c r="L109" s="13">
        <f t="shared" si="1"/>
        <v>1.5</v>
      </c>
    </row>
    <row r="110" spans="1:12" x14ac:dyDescent="0.3">
      <c r="A110" s="3">
        <v>109</v>
      </c>
      <c r="B110" s="2">
        <v>45217</v>
      </c>
      <c r="C110" s="3" t="s">
        <v>121</v>
      </c>
      <c r="D110" s="3" t="s">
        <v>12</v>
      </c>
      <c r="E110" s="3" t="str" cm="1">
        <f t="array" ref="E110">_xlfn.IFS(Table1[[#This Row],[Age]]&lt;30, "Adolescent",Table1[[#This Row],[Age]]&gt;=50, "Older", Table1[[#This Row],[Age]]&gt;=30, "Adult")</f>
        <v>Adult</v>
      </c>
      <c r="F110" s="3">
        <v>34</v>
      </c>
      <c r="G110" s="3" t="s">
        <v>15</v>
      </c>
      <c r="H110" s="3">
        <v>4</v>
      </c>
      <c r="I110" s="4">
        <v>500</v>
      </c>
      <c r="J110" s="13">
        <f>H110*I110</f>
        <v>2000</v>
      </c>
      <c r="K110" s="13">
        <f>J110*$N$3</f>
        <v>30</v>
      </c>
      <c r="L110" s="13">
        <f t="shared" si="1"/>
        <v>40</v>
      </c>
    </row>
    <row r="111" spans="1:12" x14ac:dyDescent="0.3">
      <c r="A111" s="3">
        <v>110</v>
      </c>
      <c r="B111" s="2">
        <v>45088</v>
      </c>
      <c r="C111" s="3" t="s">
        <v>122</v>
      </c>
      <c r="D111" s="3" t="s">
        <v>9</v>
      </c>
      <c r="E111" s="3" t="str" cm="1">
        <f t="array" ref="E111">_xlfn.IFS(Table1[[#This Row],[Age]]&lt;30, "Adolescent",Table1[[#This Row],[Age]]&gt;=50, "Older", Table1[[#This Row],[Age]]&gt;=30, "Adult")</f>
        <v>Adolescent</v>
      </c>
      <c r="F111" s="3">
        <v>27</v>
      </c>
      <c r="G111" s="3" t="s">
        <v>13</v>
      </c>
      <c r="H111" s="3">
        <v>3</v>
      </c>
      <c r="I111" s="4">
        <v>300</v>
      </c>
      <c r="J111" s="13">
        <f>H111*I111</f>
        <v>900</v>
      </c>
      <c r="K111" s="13">
        <f>J111*$N$3</f>
        <v>13.5</v>
      </c>
      <c r="L111" s="13">
        <f t="shared" si="1"/>
        <v>18</v>
      </c>
    </row>
    <row r="112" spans="1:12" x14ac:dyDescent="0.3">
      <c r="A112" s="3">
        <v>111</v>
      </c>
      <c r="B112" s="2">
        <v>45035</v>
      </c>
      <c r="C112" s="3" t="s">
        <v>123</v>
      </c>
      <c r="D112" s="3" t="s">
        <v>12</v>
      </c>
      <c r="E112" s="3" t="str" cm="1">
        <f t="array" ref="E112">_xlfn.IFS(Table1[[#This Row],[Age]]&lt;30, "Adolescent",Table1[[#This Row],[Age]]&gt;=50, "Older", Table1[[#This Row],[Age]]&gt;=30, "Adult")</f>
        <v>Adult</v>
      </c>
      <c r="F112" s="3">
        <v>34</v>
      </c>
      <c r="G112" s="3" t="s">
        <v>15</v>
      </c>
      <c r="H112" s="3">
        <v>3</v>
      </c>
      <c r="I112" s="4">
        <v>500</v>
      </c>
      <c r="J112" s="13">
        <f>H112*I112</f>
        <v>1500</v>
      </c>
      <c r="K112" s="13">
        <f>J112*$N$3</f>
        <v>22.5</v>
      </c>
      <c r="L112" s="13">
        <f t="shared" si="1"/>
        <v>30</v>
      </c>
    </row>
    <row r="113" spans="1:12" x14ac:dyDescent="0.3">
      <c r="A113" s="3">
        <v>112</v>
      </c>
      <c r="B113" s="2">
        <v>45262</v>
      </c>
      <c r="C113" s="3" t="s">
        <v>124</v>
      </c>
      <c r="D113" s="3" t="s">
        <v>9</v>
      </c>
      <c r="E113" s="3" t="str" cm="1">
        <f t="array" ref="E113">_xlfn.IFS(Table1[[#This Row],[Age]]&lt;30, "Adolescent",Table1[[#This Row],[Age]]&gt;=50, "Older", Table1[[#This Row],[Age]]&gt;=30, "Adult")</f>
        <v>Adult</v>
      </c>
      <c r="F113" s="3">
        <v>37</v>
      </c>
      <c r="G113" s="3" t="s">
        <v>13</v>
      </c>
      <c r="H113" s="3">
        <v>3</v>
      </c>
      <c r="I113" s="4">
        <v>500</v>
      </c>
      <c r="J113" s="13">
        <f>H113*I113</f>
        <v>1500</v>
      </c>
      <c r="K113" s="13">
        <f>J113*$N$3</f>
        <v>22.5</v>
      </c>
      <c r="L113" s="13">
        <f t="shared" si="1"/>
        <v>30</v>
      </c>
    </row>
    <row r="114" spans="1:12" x14ac:dyDescent="0.3">
      <c r="A114" s="3">
        <v>113</v>
      </c>
      <c r="B114" s="2">
        <v>45182</v>
      </c>
      <c r="C114" s="3" t="s">
        <v>125</v>
      </c>
      <c r="D114" s="3" t="s">
        <v>12</v>
      </c>
      <c r="E114" s="3" t="str" cm="1">
        <f t="array" ref="E114">_xlfn.IFS(Table1[[#This Row],[Age]]&lt;30, "Adolescent",Table1[[#This Row],[Age]]&gt;=50, "Older", Table1[[#This Row],[Age]]&gt;=30, "Adult")</f>
        <v>Adult</v>
      </c>
      <c r="F114" s="3">
        <v>41</v>
      </c>
      <c r="G114" s="3" t="s">
        <v>15</v>
      </c>
      <c r="H114" s="3">
        <v>2</v>
      </c>
      <c r="I114" s="4">
        <v>25</v>
      </c>
      <c r="J114" s="13">
        <f>H114*I114</f>
        <v>50</v>
      </c>
      <c r="K114" s="13">
        <f>J114*$N$3</f>
        <v>0.75</v>
      </c>
      <c r="L114" s="13">
        <f t="shared" si="1"/>
        <v>1</v>
      </c>
    </row>
    <row r="115" spans="1:12" x14ac:dyDescent="0.3">
      <c r="A115" s="3">
        <v>114</v>
      </c>
      <c r="B115" s="2">
        <v>45129</v>
      </c>
      <c r="C115" s="3" t="s">
        <v>126</v>
      </c>
      <c r="D115" s="3" t="s">
        <v>12</v>
      </c>
      <c r="E115" s="3" t="str" cm="1">
        <f t="array" ref="E115">_xlfn.IFS(Table1[[#This Row],[Age]]&lt;30, "Adolescent",Table1[[#This Row],[Age]]&gt;=50, "Older", Table1[[#This Row],[Age]]&gt;=30, "Adult")</f>
        <v>Adolescent</v>
      </c>
      <c r="F115" s="3">
        <v>22</v>
      </c>
      <c r="G115" s="3" t="s">
        <v>10</v>
      </c>
      <c r="H115" s="3">
        <v>4</v>
      </c>
      <c r="I115" s="4">
        <v>25</v>
      </c>
      <c r="J115" s="13">
        <f>H115*I115</f>
        <v>100</v>
      </c>
      <c r="K115" s="13">
        <f>J115*$N$3</f>
        <v>1.5</v>
      </c>
      <c r="L115" s="13">
        <f t="shared" si="1"/>
        <v>2</v>
      </c>
    </row>
    <row r="116" spans="1:12" x14ac:dyDescent="0.3">
      <c r="A116" s="3">
        <v>115</v>
      </c>
      <c r="B116" s="2">
        <v>45256</v>
      </c>
      <c r="C116" s="3" t="s">
        <v>127</v>
      </c>
      <c r="D116" s="3" t="s">
        <v>9</v>
      </c>
      <c r="E116" s="3" t="str" cm="1">
        <f t="array" ref="E116">_xlfn.IFS(Table1[[#This Row],[Age]]&lt;30, "Adolescent",Table1[[#This Row],[Age]]&gt;=50, "Older", Table1[[#This Row],[Age]]&gt;=30, "Adult")</f>
        <v>Older</v>
      </c>
      <c r="F116" s="3">
        <v>51</v>
      </c>
      <c r="G116" s="3" t="s">
        <v>13</v>
      </c>
      <c r="H116" s="3">
        <v>3</v>
      </c>
      <c r="I116" s="4">
        <v>500</v>
      </c>
      <c r="J116" s="13">
        <f>H116*I116</f>
        <v>1500</v>
      </c>
      <c r="K116" s="13">
        <f>J116*$N$3</f>
        <v>22.5</v>
      </c>
      <c r="L116" s="13">
        <f t="shared" si="1"/>
        <v>30</v>
      </c>
    </row>
    <row r="117" spans="1:12" x14ac:dyDescent="0.3">
      <c r="A117" s="3">
        <v>116</v>
      </c>
      <c r="B117" s="2">
        <v>45161</v>
      </c>
      <c r="C117" s="3" t="s">
        <v>128</v>
      </c>
      <c r="D117" s="3" t="s">
        <v>12</v>
      </c>
      <c r="E117" s="3" t="str" cm="1">
        <f t="array" ref="E117">_xlfn.IFS(Table1[[#This Row],[Age]]&lt;30, "Adolescent",Table1[[#This Row],[Age]]&gt;=50, "Older", Table1[[#This Row],[Age]]&gt;=30, "Adult")</f>
        <v>Adolescent</v>
      </c>
      <c r="F117" s="3">
        <v>23</v>
      </c>
      <c r="G117" s="3" t="s">
        <v>13</v>
      </c>
      <c r="H117" s="3">
        <v>1</v>
      </c>
      <c r="I117" s="4">
        <v>30</v>
      </c>
      <c r="J117" s="13">
        <f>H117*I117</f>
        <v>30</v>
      </c>
      <c r="K117" s="13">
        <f>J117*$N$3</f>
        <v>0.44999999999999996</v>
      </c>
      <c r="L117" s="13">
        <f t="shared" si="1"/>
        <v>0.6</v>
      </c>
    </row>
    <row r="118" spans="1:12" x14ac:dyDescent="0.3">
      <c r="A118" s="3">
        <v>117</v>
      </c>
      <c r="B118" s="2">
        <v>45000</v>
      </c>
      <c r="C118" s="3" t="s">
        <v>129</v>
      </c>
      <c r="D118" s="3" t="s">
        <v>9</v>
      </c>
      <c r="E118" s="3" t="str" cm="1">
        <f t="array" ref="E118">_xlfn.IFS(Table1[[#This Row],[Age]]&lt;30, "Adolescent",Table1[[#This Row],[Age]]&gt;=50, "Older", Table1[[#This Row],[Age]]&gt;=30, "Adult")</f>
        <v>Adolescent</v>
      </c>
      <c r="F118" s="3">
        <v>19</v>
      </c>
      <c r="G118" s="3" t="s">
        <v>15</v>
      </c>
      <c r="H118" s="3">
        <v>2</v>
      </c>
      <c r="I118" s="4">
        <v>500</v>
      </c>
      <c r="J118" s="13">
        <f>H118*I118</f>
        <v>1000</v>
      </c>
      <c r="K118" s="13">
        <f>J118*$N$3</f>
        <v>15</v>
      </c>
      <c r="L118" s="13">
        <f t="shared" si="1"/>
        <v>20</v>
      </c>
    </row>
    <row r="119" spans="1:12" x14ac:dyDescent="0.3">
      <c r="A119" s="3">
        <v>118</v>
      </c>
      <c r="B119" s="2">
        <v>45062</v>
      </c>
      <c r="C119" s="3" t="s">
        <v>130</v>
      </c>
      <c r="D119" s="3" t="s">
        <v>12</v>
      </c>
      <c r="E119" s="3" t="str" cm="1">
        <f t="array" ref="E119">_xlfn.IFS(Table1[[#This Row],[Age]]&lt;30, "Adolescent",Table1[[#This Row],[Age]]&gt;=50, "Older", Table1[[#This Row],[Age]]&gt;=30, "Adult")</f>
        <v>Adult</v>
      </c>
      <c r="F119" s="3">
        <v>30</v>
      </c>
      <c r="G119" s="3" t="s">
        <v>15</v>
      </c>
      <c r="H119" s="3">
        <v>4</v>
      </c>
      <c r="I119" s="4">
        <v>500</v>
      </c>
      <c r="J119" s="13">
        <f>H119*I119</f>
        <v>2000</v>
      </c>
      <c r="K119" s="13">
        <f>J119*$N$3</f>
        <v>30</v>
      </c>
      <c r="L119" s="13">
        <f t="shared" si="1"/>
        <v>40</v>
      </c>
    </row>
    <row r="120" spans="1:12" x14ac:dyDescent="0.3">
      <c r="A120" s="3">
        <v>119</v>
      </c>
      <c r="B120" s="2">
        <v>44998</v>
      </c>
      <c r="C120" s="3" t="s">
        <v>131</v>
      </c>
      <c r="D120" s="3" t="s">
        <v>12</v>
      </c>
      <c r="E120" s="3" t="str" cm="1">
        <f t="array" ref="E120">_xlfn.IFS(Table1[[#This Row],[Age]]&lt;30, "Adolescent",Table1[[#This Row],[Age]]&gt;=50, "Older", Table1[[#This Row],[Age]]&gt;=30, "Adult")</f>
        <v>Older</v>
      </c>
      <c r="F120" s="3">
        <v>60</v>
      </c>
      <c r="G120" s="3" t="s">
        <v>13</v>
      </c>
      <c r="H120" s="3">
        <v>3</v>
      </c>
      <c r="I120" s="4">
        <v>50</v>
      </c>
      <c r="J120" s="13">
        <f>H120*I120</f>
        <v>150</v>
      </c>
      <c r="K120" s="13">
        <f>J120*$N$3</f>
        <v>2.25</v>
      </c>
      <c r="L120" s="13">
        <f t="shared" si="1"/>
        <v>3</v>
      </c>
    </row>
    <row r="121" spans="1:12" x14ac:dyDescent="0.3">
      <c r="A121" s="3">
        <v>120</v>
      </c>
      <c r="B121" s="2">
        <v>45053</v>
      </c>
      <c r="C121" s="3" t="s">
        <v>132</v>
      </c>
      <c r="D121" s="3" t="s">
        <v>9</v>
      </c>
      <c r="E121" s="3" t="str" cm="1">
        <f t="array" ref="E121">_xlfn.IFS(Table1[[#This Row],[Age]]&lt;30, "Adolescent",Table1[[#This Row],[Age]]&gt;=50, "Older", Table1[[#This Row],[Age]]&gt;=30, "Adult")</f>
        <v>Older</v>
      </c>
      <c r="F121" s="3">
        <v>60</v>
      </c>
      <c r="G121" s="3" t="s">
        <v>10</v>
      </c>
      <c r="H121" s="3">
        <v>1</v>
      </c>
      <c r="I121" s="4">
        <v>50</v>
      </c>
      <c r="J121" s="13">
        <f>H121*I121</f>
        <v>50</v>
      </c>
      <c r="K121" s="13">
        <f>J121*$N$3</f>
        <v>0.75</v>
      </c>
      <c r="L121" s="13">
        <f t="shared" si="1"/>
        <v>1</v>
      </c>
    </row>
    <row r="122" spans="1:12" x14ac:dyDescent="0.3">
      <c r="A122" s="3">
        <v>121</v>
      </c>
      <c r="B122" s="2">
        <v>45214</v>
      </c>
      <c r="C122" s="3" t="s">
        <v>133</v>
      </c>
      <c r="D122" s="3" t="s">
        <v>12</v>
      </c>
      <c r="E122" s="3" t="str" cm="1">
        <f t="array" ref="E122">_xlfn.IFS(Table1[[#This Row],[Age]]&lt;30, "Adolescent",Table1[[#This Row],[Age]]&gt;=50, "Older", Table1[[#This Row],[Age]]&gt;=30, "Adult")</f>
        <v>Adolescent</v>
      </c>
      <c r="F122" s="3">
        <v>28</v>
      </c>
      <c r="G122" s="3" t="s">
        <v>15</v>
      </c>
      <c r="H122" s="3">
        <v>4</v>
      </c>
      <c r="I122" s="4">
        <v>50</v>
      </c>
      <c r="J122" s="13">
        <f>H122*I122</f>
        <v>200</v>
      </c>
      <c r="K122" s="13">
        <f>J122*$N$3</f>
        <v>3</v>
      </c>
      <c r="L122" s="13">
        <f t="shared" si="1"/>
        <v>4</v>
      </c>
    </row>
    <row r="123" spans="1:12" x14ac:dyDescent="0.3">
      <c r="A123" s="3">
        <v>122</v>
      </c>
      <c r="B123" s="2">
        <v>45202</v>
      </c>
      <c r="C123" s="3" t="s">
        <v>134</v>
      </c>
      <c r="D123" s="3" t="s">
        <v>9</v>
      </c>
      <c r="E123" s="3" t="str" cm="1">
        <f t="array" ref="E123">_xlfn.IFS(Table1[[#This Row],[Age]]&lt;30, "Adolescent",Table1[[#This Row],[Age]]&gt;=50, "Older", Table1[[#This Row],[Age]]&gt;=30, "Adult")</f>
        <v>Older</v>
      </c>
      <c r="F123" s="3">
        <v>64</v>
      </c>
      <c r="G123" s="3" t="s">
        <v>15</v>
      </c>
      <c r="H123" s="3">
        <v>4</v>
      </c>
      <c r="I123" s="4">
        <v>30</v>
      </c>
      <c r="J123" s="13">
        <f>H123*I123</f>
        <v>120</v>
      </c>
      <c r="K123" s="13">
        <f>J123*$N$3</f>
        <v>1.7999999999999998</v>
      </c>
      <c r="L123" s="13">
        <f t="shared" si="1"/>
        <v>2.4</v>
      </c>
    </row>
    <row r="124" spans="1:12" x14ac:dyDescent="0.3">
      <c r="A124" s="3">
        <v>123</v>
      </c>
      <c r="B124" s="2">
        <v>45061</v>
      </c>
      <c r="C124" s="3" t="s">
        <v>135</v>
      </c>
      <c r="D124" s="3" t="s">
        <v>12</v>
      </c>
      <c r="E124" s="3" t="str" cm="1">
        <f t="array" ref="E124">_xlfn.IFS(Table1[[#This Row],[Age]]&lt;30, "Adolescent",Table1[[#This Row],[Age]]&gt;=50, "Older", Table1[[#This Row],[Age]]&gt;=30, "Adult")</f>
        <v>Adult</v>
      </c>
      <c r="F124" s="3">
        <v>40</v>
      </c>
      <c r="G124" s="3" t="s">
        <v>15</v>
      </c>
      <c r="H124" s="3">
        <v>2</v>
      </c>
      <c r="I124" s="4">
        <v>30</v>
      </c>
      <c r="J124" s="13">
        <f>H124*I124</f>
        <v>60</v>
      </c>
      <c r="K124" s="13">
        <f>J124*$N$3</f>
        <v>0.89999999999999991</v>
      </c>
      <c r="L124" s="13">
        <f t="shared" si="1"/>
        <v>1.2</v>
      </c>
    </row>
    <row r="125" spans="1:12" x14ac:dyDescent="0.3">
      <c r="A125" s="3">
        <v>124</v>
      </c>
      <c r="B125" s="2">
        <v>45226</v>
      </c>
      <c r="C125" s="3" t="s">
        <v>136</v>
      </c>
      <c r="D125" s="3" t="s">
        <v>9</v>
      </c>
      <c r="E125" s="3" t="str" cm="1">
        <f t="array" ref="E125">_xlfn.IFS(Table1[[#This Row],[Age]]&lt;30, "Adolescent",Table1[[#This Row],[Age]]&gt;=50, "Older", Table1[[#This Row],[Age]]&gt;=30, "Adult")</f>
        <v>Adult</v>
      </c>
      <c r="F125" s="3">
        <v>33</v>
      </c>
      <c r="G125" s="3" t="s">
        <v>13</v>
      </c>
      <c r="H125" s="3">
        <v>4</v>
      </c>
      <c r="I125" s="4">
        <v>500</v>
      </c>
      <c r="J125" s="13">
        <f>H125*I125</f>
        <v>2000</v>
      </c>
      <c r="K125" s="13">
        <f>J125*$N$3</f>
        <v>30</v>
      </c>
      <c r="L125" s="13">
        <f t="shared" si="1"/>
        <v>40</v>
      </c>
    </row>
    <row r="126" spans="1:12" x14ac:dyDescent="0.3">
      <c r="A126" s="3">
        <v>125</v>
      </c>
      <c r="B126" s="2">
        <v>45146</v>
      </c>
      <c r="C126" s="3" t="s">
        <v>137</v>
      </c>
      <c r="D126" s="3" t="s">
        <v>9</v>
      </c>
      <c r="E126" s="3" t="str" cm="1">
        <f t="array" ref="E126">_xlfn.IFS(Table1[[#This Row],[Age]]&lt;30, "Adolescent",Table1[[#This Row],[Age]]&gt;=50, "Older", Table1[[#This Row],[Age]]&gt;=30, "Adult")</f>
        <v>Adult</v>
      </c>
      <c r="F126" s="3">
        <v>48</v>
      </c>
      <c r="G126" s="3" t="s">
        <v>13</v>
      </c>
      <c r="H126" s="3">
        <v>2</v>
      </c>
      <c r="I126" s="4">
        <v>50</v>
      </c>
      <c r="J126" s="13">
        <f>H126*I126</f>
        <v>100</v>
      </c>
      <c r="K126" s="13">
        <f>J126*$N$3</f>
        <v>1.5</v>
      </c>
      <c r="L126" s="13">
        <f t="shared" si="1"/>
        <v>2</v>
      </c>
    </row>
    <row r="127" spans="1:12" x14ac:dyDescent="0.3">
      <c r="A127" s="3">
        <v>126</v>
      </c>
      <c r="B127" s="2">
        <v>45225</v>
      </c>
      <c r="C127" s="3" t="s">
        <v>138</v>
      </c>
      <c r="D127" s="3" t="s">
        <v>12</v>
      </c>
      <c r="E127" s="3" t="str" cm="1">
        <f t="array" ref="E127">_xlfn.IFS(Table1[[#This Row],[Age]]&lt;30, "Adolescent",Table1[[#This Row],[Age]]&gt;=50, "Older", Table1[[#This Row],[Age]]&gt;=30, "Adult")</f>
        <v>Adolescent</v>
      </c>
      <c r="F127" s="3">
        <v>28</v>
      </c>
      <c r="G127" s="3" t="s">
        <v>13</v>
      </c>
      <c r="H127" s="3">
        <v>3</v>
      </c>
      <c r="I127" s="4">
        <v>30</v>
      </c>
      <c r="J127" s="13">
        <f>H127*I127</f>
        <v>90</v>
      </c>
      <c r="K127" s="13">
        <f>J127*$N$3</f>
        <v>1.3499999999999999</v>
      </c>
      <c r="L127" s="13">
        <f t="shared" si="1"/>
        <v>1.8</v>
      </c>
    </row>
    <row r="128" spans="1:12" x14ac:dyDescent="0.3">
      <c r="A128" s="3">
        <v>127</v>
      </c>
      <c r="B128" s="2">
        <v>45131</v>
      </c>
      <c r="C128" s="3" t="s">
        <v>139</v>
      </c>
      <c r="D128" s="3" t="s">
        <v>12</v>
      </c>
      <c r="E128" s="3" t="str" cm="1">
        <f t="array" ref="E128">_xlfn.IFS(Table1[[#This Row],[Age]]&lt;30, "Adolescent",Table1[[#This Row],[Age]]&gt;=50, "Older", Table1[[#This Row],[Age]]&gt;=30, "Adult")</f>
        <v>Adult</v>
      </c>
      <c r="F128" s="3">
        <v>33</v>
      </c>
      <c r="G128" s="3" t="s">
        <v>13</v>
      </c>
      <c r="H128" s="3">
        <v>2</v>
      </c>
      <c r="I128" s="4">
        <v>25</v>
      </c>
      <c r="J128" s="13">
        <f>H128*I128</f>
        <v>50</v>
      </c>
      <c r="K128" s="13">
        <f>J128*$N$3</f>
        <v>0.75</v>
      </c>
      <c r="L128" s="13">
        <f t="shared" si="1"/>
        <v>1</v>
      </c>
    </row>
    <row r="129" spans="1:12" x14ac:dyDescent="0.3">
      <c r="A129" s="3">
        <v>128</v>
      </c>
      <c r="B129" s="2">
        <v>45112</v>
      </c>
      <c r="C129" s="3" t="s">
        <v>140</v>
      </c>
      <c r="D129" s="3" t="s">
        <v>9</v>
      </c>
      <c r="E129" s="3" t="str" cm="1">
        <f t="array" ref="E129">_xlfn.IFS(Table1[[#This Row],[Age]]&lt;30, "Adolescent",Table1[[#This Row],[Age]]&gt;=50, "Older", Table1[[#This Row],[Age]]&gt;=30, "Adult")</f>
        <v>Adolescent</v>
      </c>
      <c r="F129" s="3">
        <v>25</v>
      </c>
      <c r="G129" s="3" t="s">
        <v>10</v>
      </c>
      <c r="H129" s="3">
        <v>1</v>
      </c>
      <c r="I129" s="4">
        <v>500</v>
      </c>
      <c r="J129" s="13">
        <f>H129*I129</f>
        <v>500</v>
      </c>
      <c r="K129" s="13">
        <f>J129*$N$3</f>
        <v>7.5</v>
      </c>
      <c r="L129" s="13">
        <f t="shared" si="1"/>
        <v>10</v>
      </c>
    </row>
    <row r="130" spans="1:12" x14ac:dyDescent="0.3">
      <c r="A130" s="3">
        <v>129</v>
      </c>
      <c r="B130" s="2">
        <v>45039</v>
      </c>
      <c r="C130" s="3" t="s">
        <v>141</v>
      </c>
      <c r="D130" s="3" t="s">
        <v>12</v>
      </c>
      <c r="E130" s="3" t="str" cm="1">
        <f t="array" ref="E130">_xlfn.IFS(Table1[[#This Row],[Age]]&lt;30, "Adolescent",Table1[[#This Row],[Age]]&gt;=50, "Older", Table1[[#This Row],[Age]]&gt;=30, "Adult")</f>
        <v>Adolescent</v>
      </c>
      <c r="F130" s="3">
        <v>21</v>
      </c>
      <c r="G130" s="3" t="s">
        <v>10</v>
      </c>
      <c r="H130" s="3">
        <v>2</v>
      </c>
      <c r="I130" s="4">
        <v>300</v>
      </c>
      <c r="J130" s="13">
        <f>H130*I130</f>
        <v>600</v>
      </c>
      <c r="K130" s="13">
        <f>J130*$N$3</f>
        <v>9</v>
      </c>
      <c r="L130" s="13">
        <f t="shared" si="1"/>
        <v>12</v>
      </c>
    </row>
    <row r="131" spans="1:12" x14ac:dyDescent="0.3">
      <c r="A131" s="3">
        <v>130</v>
      </c>
      <c r="B131" s="2">
        <v>44997</v>
      </c>
      <c r="C131" s="3" t="s">
        <v>142</v>
      </c>
      <c r="D131" s="3" t="s">
        <v>12</v>
      </c>
      <c r="E131" s="3" t="str" cm="1">
        <f t="array" ref="E131">_xlfn.IFS(Table1[[#This Row],[Age]]&lt;30, "Adolescent",Table1[[#This Row],[Age]]&gt;=50, "Older", Table1[[#This Row],[Age]]&gt;=30, "Adult")</f>
        <v>Older</v>
      </c>
      <c r="F131" s="3">
        <v>57</v>
      </c>
      <c r="G131" s="3" t="s">
        <v>13</v>
      </c>
      <c r="H131" s="3">
        <v>1</v>
      </c>
      <c r="I131" s="4">
        <v>500</v>
      </c>
      <c r="J131" s="13">
        <f>H131*I131</f>
        <v>500</v>
      </c>
      <c r="K131" s="13">
        <f>J131*$N$3</f>
        <v>7.5</v>
      </c>
      <c r="L131" s="13">
        <f t="shared" ref="L131:L194" si="2">J131*$N$4</f>
        <v>10</v>
      </c>
    </row>
    <row r="132" spans="1:12" x14ac:dyDescent="0.3">
      <c r="A132" s="3">
        <v>131</v>
      </c>
      <c r="B132" s="2">
        <v>45187</v>
      </c>
      <c r="C132" s="3" t="s">
        <v>143</v>
      </c>
      <c r="D132" s="3" t="s">
        <v>12</v>
      </c>
      <c r="E132" s="3" t="str" cm="1">
        <f t="array" ref="E132">_xlfn.IFS(Table1[[#This Row],[Age]]&lt;30, "Adolescent",Table1[[#This Row],[Age]]&gt;=50, "Older", Table1[[#This Row],[Age]]&gt;=30, "Adult")</f>
        <v>Adolescent</v>
      </c>
      <c r="F132" s="3">
        <v>21</v>
      </c>
      <c r="G132" s="3" t="s">
        <v>10</v>
      </c>
      <c r="H132" s="3">
        <v>2</v>
      </c>
      <c r="I132" s="4">
        <v>300</v>
      </c>
      <c r="J132" s="13">
        <f>H132*I132</f>
        <v>600</v>
      </c>
      <c r="K132" s="13">
        <f>J132*$N$3</f>
        <v>9</v>
      </c>
      <c r="L132" s="13">
        <f t="shared" si="2"/>
        <v>12</v>
      </c>
    </row>
    <row r="133" spans="1:12" x14ac:dyDescent="0.3">
      <c r="A133" s="3">
        <v>132</v>
      </c>
      <c r="B133" s="2">
        <v>45179</v>
      </c>
      <c r="C133" s="3" t="s">
        <v>144</v>
      </c>
      <c r="D133" s="3" t="s">
        <v>9</v>
      </c>
      <c r="E133" s="3" t="str" cm="1">
        <f t="array" ref="E133">_xlfn.IFS(Table1[[#This Row],[Age]]&lt;30, "Adolescent",Table1[[#This Row],[Age]]&gt;=50, "Older", Table1[[#This Row],[Age]]&gt;=30, "Adult")</f>
        <v>Adult</v>
      </c>
      <c r="F133" s="3">
        <v>42</v>
      </c>
      <c r="G133" s="3" t="s">
        <v>15</v>
      </c>
      <c r="H133" s="3">
        <v>4</v>
      </c>
      <c r="I133" s="4">
        <v>50</v>
      </c>
      <c r="J133" s="13">
        <f>H133*I133</f>
        <v>200</v>
      </c>
      <c r="K133" s="13">
        <f>J133*$N$3</f>
        <v>3</v>
      </c>
      <c r="L133" s="13">
        <f t="shared" si="2"/>
        <v>4</v>
      </c>
    </row>
    <row r="134" spans="1:12" x14ac:dyDescent="0.3">
      <c r="A134" s="3">
        <v>133</v>
      </c>
      <c r="B134" s="2">
        <v>44973</v>
      </c>
      <c r="C134" s="3" t="s">
        <v>145</v>
      </c>
      <c r="D134" s="3" t="s">
        <v>9</v>
      </c>
      <c r="E134" s="3" t="str" cm="1">
        <f t="array" ref="E134">_xlfn.IFS(Table1[[#This Row],[Age]]&lt;30, "Adolescent",Table1[[#This Row],[Age]]&gt;=50, "Older", Table1[[#This Row],[Age]]&gt;=30, "Adult")</f>
        <v>Adolescent</v>
      </c>
      <c r="F134" s="3">
        <v>20</v>
      </c>
      <c r="G134" s="3" t="s">
        <v>15</v>
      </c>
      <c r="H134" s="3">
        <v>3</v>
      </c>
      <c r="I134" s="4">
        <v>300</v>
      </c>
      <c r="J134" s="13">
        <f>H134*I134</f>
        <v>900</v>
      </c>
      <c r="K134" s="13">
        <f>J134*$N$3</f>
        <v>13.5</v>
      </c>
      <c r="L134" s="13">
        <f t="shared" si="2"/>
        <v>18</v>
      </c>
    </row>
    <row r="135" spans="1:12" x14ac:dyDescent="0.3">
      <c r="A135" s="3">
        <v>134</v>
      </c>
      <c r="B135" s="2">
        <v>44951</v>
      </c>
      <c r="C135" s="3" t="s">
        <v>146</v>
      </c>
      <c r="D135" s="3" t="s">
        <v>9</v>
      </c>
      <c r="E135" s="3" t="str" cm="1">
        <f t="array" ref="E135">_xlfn.IFS(Table1[[#This Row],[Age]]&lt;30, "Adolescent",Table1[[#This Row],[Age]]&gt;=50, "Older", Table1[[#This Row],[Age]]&gt;=30, "Adult")</f>
        <v>Adult</v>
      </c>
      <c r="F135" s="3">
        <v>49</v>
      </c>
      <c r="G135" s="3" t="s">
        <v>15</v>
      </c>
      <c r="H135" s="3">
        <v>1</v>
      </c>
      <c r="I135" s="4">
        <v>50</v>
      </c>
      <c r="J135" s="13">
        <f>H135*I135</f>
        <v>50</v>
      </c>
      <c r="K135" s="13">
        <f>J135*$N$3</f>
        <v>0.75</v>
      </c>
      <c r="L135" s="13">
        <f t="shared" si="2"/>
        <v>1</v>
      </c>
    </row>
    <row r="136" spans="1:12" x14ac:dyDescent="0.3">
      <c r="A136" s="3">
        <v>135</v>
      </c>
      <c r="B136" s="2">
        <v>44983</v>
      </c>
      <c r="C136" s="3" t="s">
        <v>147</v>
      </c>
      <c r="D136" s="3" t="s">
        <v>9</v>
      </c>
      <c r="E136" s="3" t="str" cm="1">
        <f t="array" ref="E136">_xlfn.IFS(Table1[[#This Row],[Age]]&lt;30, "Adolescent",Table1[[#This Row],[Age]]&gt;=50, "Older", Table1[[#This Row],[Age]]&gt;=30, "Adult")</f>
        <v>Adolescent</v>
      </c>
      <c r="F136" s="3">
        <v>20</v>
      </c>
      <c r="G136" s="3" t="s">
        <v>13</v>
      </c>
      <c r="H136" s="3">
        <v>2</v>
      </c>
      <c r="I136" s="4">
        <v>25</v>
      </c>
      <c r="J136" s="13">
        <f>H136*I136</f>
        <v>50</v>
      </c>
      <c r="K136" s="13">
        <f>J136*$N$3</f>
        <v>0.75</v>
      </c>
      <c r="L136" s="13">
        <f t="shared" si="2"/>
        <v>1</v>
      </c>
    </row>
    <row r="137" spans="1:12" x14ac:dyDescent="0.3">
      <c r="A137" s="3">
        <v>136</v>
      </c>
      <c r="B137" s="2">
        <v>45005</v>
      </c>
      <c r="C137" s="3" t="s">
        <v>148</v>
      </c>
      <c r="D137" s="3" t="s">
        <v>9</v>
      </c>
      <c r="E137" s="3" t="str" cm="1">
        <f t="array" ref="E137">_xlfn.IFS(Table1[[#This Row],[Age]]&lt;30, "Adolescent",Table1[[#This Row],[Age]]&gt;=50, "Older", Table1[[#This Row],[Age]]&gt;=30, "Adult")</f>
        <v>Adult</v>
      </c>
      <c r="F137" s="3">
        <v>44</v>
      </c>
      <c r="G137" s="3" t="s">
        <v>15</v>
      </c>
      <c r="H137" s="3">
        <v>2</v>
      </c>
      <c r="I137" s="4">
        <v>300</v>
      </c>
      <c r="J137" s="13">
        <f>H137*I137</f>
        <v>600</v>
      </c>
      <c r="K137" s="13">
        <f>J137*$N$3</f>
        <v>9</v>
      </c>
      <c r="L137" s="13">
        <f t="shared" si="2"/>
        <v>12</v>
      </c>
    </row>
    <row r="138" spans="1:12" x14ac:dyDescent="0.3">
      <c r="A138" s="3">
        <v>137</v>
      </c>
      <c r="B138" s="2">
        <v>45248</v>
      </c>
      <c r="C138" s="3" t="s">
        <v>149</v>
      </c>
      <c r="D138" s="3" t="s">
        <v>9</v>
      </c>
      <c r="E138" s="3" t="str" cm="1">
        <f t="array" ref="E138">_xlfn.IFS(Table1[[#This Row],[Age]]&lt;30, "Adolescent",Table1[[#This Row],[Age]]&gt;=50, "Older", Table1[[#This Row],[Age]]&gt;=30, "Adult")</f>
        <v>Adult</v>
      </c>
      <c r="F138" s="3">
        <v>46</v>
      </c>
      <c r="G138" s="3" t="s">
        <v>10</v>
      </c>
      <c r="H138" s="3">
        <v>2</v>
      </c>
      <c r="I138" s="4">
        <v>500</v>
      </c>
      <c r="J138" s="13">
        <f>H138*I138</f>
        <v>1000</v>
      </c>
      <c r="K138" s="13">
        <f>J138*$N$3</f>
        <v>15</v>
      </c>
      <c r="L138" s="13">
        <f t="shared" si="2"/>
        <v>20</v>
      </c>
    </row>
    <row r="139" spans="1:12" x14ac:dyDescent="0.3">
      <c r="A139" s="3">
        <v>138</v>
      </c>
      <c r="B139" s="2">
        <v>45008</v>
      </c>
      <c r="C139" s="3" t="s">
        <v>150</v>
      </c>
      <c r="D139" s="3" t="s">
        <v>9</v>
      </c>
      <c r="E139" s="3" t="str" cm="1">
        <f t="array" ref="E139">_xlfn.IFS(Table1[[#This Row],[Age]]&lt;30, "Adolescent",Table1[[#This Row],[Age]]&gt;=50, "Older", Table1[[#This Row],[Age]]&gt;=30, "Adult")</f>
        <v>Adult</v>
      </c>
      <c r="F139" s="3">
        <v>49</v>
      </c>
      <c r="G139" s="3" t="s">
        <v>13</v>
      </c>
      <c r="H139" s="3">
        <v>4</v>
      </c>
      <c r="I139" s="4">
        <v>50</v>
      </c>
      <c r="J139" s="13">
        <f>H139*I139</f>
        <v>200</v>
      </c>
      <c r="K139" s="13">
        <f>J139*$N$3</f>
        <v>3</v>
      </c>
      <c r="L139" s="13">
        <f t="shared" si="2"/>
        <v>4</v>
      </c>
    </row>
    <row r="140" spans="1:12" x14ac:dyDescent="0.3">
      <c r="A140" s="3">
        <v>139</v>
      </c>
      <c r="B140" s="2">
        <v>45275</v>
      </c>
      <c r="C140" s="3" t="s">
        <v>151</v>
      </c>
      <c r="D140" s="3" t="s">
        <v>9</v>
      </c>
      <c r="E140" s="3" t="str" cm="1">
        <f t="array" ref="E140">_xlfn.IFS(Table1[[#This Row],[Age]]&lt;30, "Adolescent",Table1[[#This Row],[Age]]&gt;=50, "Older", Table1[[#This Row],[Age]]&gt;=30, "Adult")</f>
        <v>Adult</v>
      </c>
      <c r="F140" s="3">
        <v>36</v>
      </c>
      <c r="G140" s="3" t="s">
        <v>10</v>
      </c>
      <c r="H140" s="3">
        <v>4</v>
      </c>
      <c r="I140" s="4">
        <v>500</v>
      </c>
      <c r="J140" s="13">
        <f>H140*I140</f>
        <v>2000</v>
      </c>
      <c r="K140" s="13">
        <f>J140*$N$3</f>
        <v>30</v>
      </c>
      <c r="L140" s="13">
        <f t="shared" si="2"/>
        <v>40</v>
      </c>
    </row>
    <row r="141" spans="1:12" x14ac:dyDescent="0.3">
      <c r="A141" s="3">
        <v>140</v>
      </c>
      <c r="B141" s="2">
        <v>45143</v>
      </c>
      <c r="C141" s="3" t="s">
        <v>152</v>
      </c>
      <c r="D141" s="3" t="s">
        <v>9</v>
      </c>
      <c r="E141" s="3" t="str" cm="1">
        <f t="array" ref="E141">_xlfn.IFS(Table1[[#This Row],[Age]]&lt;30, "Adolescent",Table1[[#This Row],[Age]]&gt;=50, "Older", Table1[[#This Row],[Age]]&gt;=30, "Adult")</f>
        <v>Adult</v>
      </c>
      <c r="F141" s="3">
        <v>38</v>
      </c>
      <c r="G141" s="3" t="s">
        <v>15</v>
      </c>
      <c r="H141" s="3">
        <v>1</v>
      </c>
      <c r="I141" s="4">
        <v>30</v>
      </c>
      <c r="J141" s="13">
        <f>H141*I141</f>
        <v>30</v>
      </c>
      <c r="K141" s="13">
        <f>J141*$N$3</f>
        <v>0.44999999999999996</v>
      </c>
      <c r="L141" s="13">
        <f t="shared" si="2"/>
        <v>0.6</v>
      </c>
    </row>
    <row r="142" spans="1:12" x14ac:dyDescent="0.3">
      <c r="A142" s="3">
        <v>141</v>
      </c>
      <c r="B142" s="2">
        <v>45232</v>
      </c>
      <c r="C142" s="3" t="s">
        <v>153</v>
      </c>
      <c r="D142" s="3" t="s">
        <v>12</v>
      </c>
      <c r="E142" s="3" t="str" cm="1">
        <f t="array" ref="E142">_xlfn.IFS(Table1[[#This Row],[Age]]&lt;30, "Adolescent",Table1[[#This Row],[Age]]&gt;=50, "Older", Table1[[#This Row],[Age]]&gt;=30, "Adult")</f>
        <v>Adolescent</v>
      </c>
      <c r="F142" s="3">
        <v>22</v>
      </c>
      <c r="G142" s="3" t="s">
        <v>15</v>
      </c>
      <c r="H142" s="3">
        <v>1</v>
      </c>
      <c r="I142" s="4">
        <v>50</v>
      </c>
      <c r="J142" s="13">
        <f>H142*I142</f>
        <v>50</v>
      </c>
      <c r="K142" s="13">
        <f>J142*$N$3</f>
        <v>0.75</v>
      </c>
      <c r="L142" s="13">
        <f t="shared" si="2"/>
        <v>1</v>
      </c>
    </row>
    <row r="143" spans="1:12" x14ac:dyDescent="0.3">
      <c r="A143" s="3">
        <v>142</v>
      </c>
      <c r="B143" s="2">
        <v>44959</v>
      </c>
      <c r="C143" s="3" t="s">
        <v>154</v>
      </c>
      <c r="D143" s="3" t="s">
        <v>9</v>
      </c>
      <c r="E143" s="3" t="str" cm="1">
        <f t="array" ref="E143">_xlfn.IFS(Table1[[#This Row],[Age]]&lt;30, "Adolescent",Table1[[#This Row],[Age]]&gt;=50, "Older", Table1[[#This Row],[Age]]&gt;=30, "Adult")</f>
        <v>Adult</v>
      </c>
      <c r="F143" s="3">
        <v>35</v>
      </c>
      <c r="G143" s="3" t="s">
        <v>15</v>
      </c>
      <c r="H143" s="3">
        <v>4</v>
      </c>
      <c r="I143" s="4">
        <v>300</v>
      </c>
      <c r="J143" s="13">
        <f>H143*I143</f>
        <v>1200</v>
      </c>
      <c r="K143" s="13">
        <f>J143*$N$3</f>
        <v>18</v>
      </c>
      <c r="L143" s="13">
        <f t="shared" si="2"/>
        <v>24</v>
      </c>
    </row>
    <row r="144" spans="1:12" x14ac:dyDescent="0.3">
      <c r="A144" s="3">
        <v>143</v>
      </c>
      <c r="B144" s="2">
        <v>45124</v>
      </c>
      <c r="C144" s="3" t="s">
        <v>155</v>
      </c>
      <c r="D144" s="3" t="s">
        <v>12</v>
      </c>
      <c r="E144" s="3" t="str" cm="1">
        <f t="array" ref="E144">_xlfn.IFS(Table1[[#This Row],[Age]]&lt;30, "Adolescent",Table1[[#This Row],[Age]]&gt;=50, "Older", Table1[[#This Row],[Age]]&gt;=30, "Adult")</f>
        <v>Adult</v>
      </c>
      <c r="F144" s="3">
        <v>45</v>
      </c>
      <c r="G144" s="3" t="s">
        <v>13</v>
      </c>
      <c r="H144" s="3">
        <v>1</v>
      </c>
      <c r="I144" s="4">
        <v>50</v>
      </c>
      <c r="J144" s="13">
        <f>H144*I144</f>
        <v>50</v>
      </c>
      <c r="K144" s="13">
        <f>J144*$N$3</f>
        <v>0.75</v>
      </c>
      <c r="L144" s="13">
        <f t="shared" si="2"/>
        <v>1</v>
      </c>
    </row>
    <row r="145" spans="1:12" x14ac:dyDescent="0.3">
      <c r="A145" s="3">
        <v>144</v>
      </c>
      <c r="B145" s="2">
        <v>45122</v>
      </c>
      <c r="C145" s="3" t="s">
        <v>156</v>
      </c>
      <c r="D145" s="3" t="s">
        <v>12</v>
      </c>
      <c r="E145" s="3" t="str" cm="1">
        <f t="array" ref="E145">_xlfn.IFS(Table1[[#This Row],[Age]]&lt;30, "Adolescent",Table1[[#This Row],[Age]]&gt;=50, "Older", Table1[[#This Row],[Age]]&gt;=30, "Adult")</f>
        <v>Older</v>
      </c>
      <c r="F145" s="3">
        <v>59</v>
      </c>
      <c r="G145" s="3" t="s">
        <v>10</v>
      </c>
      <c r="H145" s="3">
        <v>3</v>
      </c>
      <c r="I145" s="4">
        <v>500</v>
      </c>
      <c r="J145" s="13">
        <f>H145*I145</f>
        <v>1500</v>
      </c>
      <c r="K145" s="13">
        <f>J145*$N$3</f>
        <v>22.5</v>
      </c>
      <c r="L145" s="13">
        <f t="shared" si="2"/>
        <v>30</v>
      </c>
    </row>
    <row r="146" spans="1:12" x14ac:dyDescent="0.3">
      <c r="A146" s="3">
        <v>145</v>
      </c>
      <c r="B146" s="2">
        <v>45232</v>
      </c>
      <c r="C146" s="3" t="s">
        <v>157</v>
      </c>
      <c r="D146" s="3" t="s">
        <v>12</v>
      </c>
      <c r="E146" s="3" t="str" cm="1">
        <f t="array" ref="E146">_xlfn.IFS(Table1[[#This Row],[Age]]&lt;30, "Adolescent",Table1[[#This Row],[Age]]&gt;=50, "Older", Table1[[#This Row],[Age]]&gt;=30, "Adult")</f>
        <v>Adult</v>
      </c>
      <c r="F146" s="3">
        <v>39</v>
      </c>
      <c r="G146" s="3" t="s">
        <v>13</v>
      </c>
      <c r="H146" s="3">
        <v>3</v>
      </c>
      <c r="I146" s="4">
        <v>25</v>
      </c>
      <c r="J146" s="13">
        <f>H146*I146</f>
        <v>75</v>
      </c>
      <c r="K146" s="13">
        <f>J146*$N$3</f>
        <v>1.125</v>
      </c>
      <c r="L146" s="13">
        <f t="shared" si="2"/>
        <v>1.5</v>
      </c>
    </row>
    <row r="147" spans="1:12" x14ac:dyDescent="0.3">
      <c r="A147" s="3">
        <v>146</v>
      </c>
      <c r="B147" s="2">
        <v>45166</v>
      </c>
      <c r="C147" s="3" t="s">
        <v>158</v>
      </c>
      <c r="D147" s="3" t="s">
        <v>9</v>
      </c>
      <c r="E147" s="3" t="str" cm="1">
        <f t="array" ref="E147">_xlfn.IFS(Table1[[#This Row],[Age]]&lt;30, "Adolescent",Table1[[#This Row],[Age]]&gt;=50, "Older", Table1[[#This Row],[Age]]&gt;=30, "Adult")</f>
        <v>Adult</v>
      </c>
      <c r="F147" s="3">
        <v>38</v>
      </c>
      <c r="G147" s="3" t="s">
        <v>13</v>
      </c>
      <c r="H147" s="3">
        <v>4</v>
      </c>
      <c r="I147" s="4">
        <v>50</v>
      </c>
      <c r="J147" s="13">
        <f>H147*I147</f>
        <v>200</v>
      </c>
      <c r="K147" s="13">
        <f>J147*$N$3</f>
        <v>3</v>
      </c>
      <c r="L147" s="13">
        <f t="shared" si="2"/>
        <v>4</v>
      </c>
    </row>
    <row r="148" spans="1:12" x14ac:dyDescent="0.3">
      <c r="A148" s="3">
        <v>147</v>
      </c>
      <c r="B148" s="2">
        <v>45197</v>
      </c>
      <c r="C148" s="3" t="s">
        <v>159</v>
      </c>
      <c r="D148" s="3" t="s">
        <v>9</v>
      </c>
      <c r="E148" s="3" t="str" cm="1">
        <f t="array" ref="E148">_xlfn.IFS(Table1[[#This Row],[Age]]&lt;30, "Adolescent",Table1[[#This Row],[Age]]&gt;=50, "Older", Table1[[#This Row],[Age]]&gt;=30, "Adult")</f>
        <v>Adolescent</v>
      </c>
      <c r="F148" s="3">
        <v>23</v>
      </c>
      <c r="G148" s="3" t="s">
        <v>15</v>
      </c>
      <c r="H148" s="3">
        <v>1</v>
      </c>
      <c r="I148" s="4">
        <v>300</v>
      </c>
      <c r="J148" s="13">
        <f>H148*I148</f>
        <v>300</v>
      </c>
      <c r="K148" s="13">
        <f>J148*$N$3</f>
        <v>4.5</v>
      </c>
      <c r="L148" s="13">
        <f t="shared" si="2"/>
        <v>6</v>
      </c>
    </row>
    <row r="149" spans="1:12" x14ac:dyDescent="0.3">
      <c r="A149" s="3">
        <v>148</v>
      </c>
      <c r="B149" s="2">
        <v>45055</v>
      </c>
      <c r="C149" s="3" t="s">
        <v>160</v>
      </c>
      <c r="D149" s="3" t="s">
        <v>9</v>
      </c>
      <c r="E149" s="3" t="str" cm="1">
        <f t="array" ref="E149">_xlfn.IFS(Table1[[#This Row],[Age]]&lt;30, "Adolescent",Table1[[#This Row],[Age]]&gt;=50, "Older", Table1[[#This Row],[Age]]&gt;=30, "Adult")</f>
        <v>Adolescent</v>
      </c>
      <c r="F149" s="3">
        <v>18</v>
      </c>
      <c r="G149" s="3" t="s">
        <v>13</v>
      </c>
      <c r="H149" s="3">
        <v>2</v>
      </c>
      <c r="I149" s="4">
        <v>30</v>
      </c>
      <c r="J149" s="13">
        <f>H149*I149</f>
        <v>60</v>
      </c>
      <c r="K149" s="13">
        <f>J149*$N$3</f>
        <v>0.89999999999999991</v>
      </c>
      <c r="L149" s="13">
        <f t="shared" si="2"/>
        <v>1.2</v>
      </c>
    </row>
    <row r="150" spans="1:12" x14ac:dyDescent="0.3">
      <c r="A150" s="3">
        <v>149</v>
      </c>
      <c r="B150" s="2">
        <v>45210</v>
      </c>
      <c r="C150" s="3" t="s">
        <v>161</v>
      </c>
      <c r="D150" s="3" t="s">
        <v>9</v>
      </c>
      <c r="E150" s="3" t="str" cm="1">
        <f t="array" ref="E150">_xlfn.IFS(Table1[[#This Row],[Age]]&lt;30, "Adolescent",Table1[[#This Row],[Age]]&gt;=50, "Older", Table1[[#This Row],[Age]]&gt;=30, "Adult")</f>
        <v>Adolescent</v>
      </c>
      <c r="F150" s="3">
        <v>22</v>
      </c>
      <c r="G150" s="3" t="s">
        <v>13</v>
      </c>
      <c r="H150" s="3">
        <v>3</v>
      </c>
      <c r="I150" s="4">
        <v>25</v>
      </c>
      <c r="J150" s="13">
        <f>H150*I150</f>
        <v>75</v>
      </c>
      <c r="K150" s="13">
        <f>J150*$N$3</f>
        <v>1.125</v>
      </c>
      <c r="L150" s="13">
        <f t="shared" si="2"/>
        <v>1.5</v>
      </c>
    </row>
    <row r="151" spans="1:12" x14ac:dyDescent="0.3">
      <c r="A151" s="3">
        <v>150</v>
      </c>
      <c r="B151" s="2">
        <v>44932</v>
      </c>
      <c r="C151" s="3" t="s">
        <v>162</v>
      </c>
      <c r="D151" s="3" t="s">
        <v>12</v>
      </c>
      <c r="E151" s="3" t="str" cm="1">
        <f t="array" ref="E151">_xlfn.IFS(Table1[[#This Row],[Age]]&lt;30, "Adolescent",Table1[[#This Row],[Age]]&gt;=50, "Older", Table1[[#This Row],[Age]]&gt;=30, "Adult")</f>
        <v>Older</v>
      </c>
      <c r="F151" s="3">
        <v>58</v>
      </c>
      <c r="G151" s="3" t="s">
        <v>15</v>
      </c>
      <c r="H151" s="3">
        <v>4</v>
      </c>
      <c r="I151" s="4">
        <v>30</v>
      </c>
      <c r="J151" s="13">
        <f>H151*I151</f>
        <v>120</v>
      </c>
      <c r="K151" s="13">
        <f>J151*$N$3</f>
        <v>1.7999999999999998</v>
      </c>
      <c r="L151" s="13">
        <f t="shared" si="2"/>
        <v>2.4</v>
      </c>
    </row>
    <row r="152" spans="1:12" x14ac:dyDescent="0.3">
      <c r="A152" s="3">
        <v>151</v>
      </c>
      <c r="B152" s="2">
        <v>45275</v>
      </c>
      <c r="C152" s="3" t="s">
        <v>163</v>
      </c>
      <c r="D152" s="3" t="s">
        <v>9</v>
      </c>
      <c r="E152" s="3" t="str" cm="1">
        <f t="array" ref="E152">_xlfn.IFS(Table1[[#This Row],[Age]]&lt;30, "Adolescent",Table1[[#This Row],[Age]]&gt;=50, "Older", Table1[[#This Row],[Age]]&gt;=30, "Adult")</f>
        <v>Adolescent</v>
      </c>
      <c r="F152" s="3">
        <v>29</v>
      </c>
      <c r="G152" s="3" t="s">
        <v>13</v>
      </c>
      <c r="H152" s="3">
        <v>1</v>
      </c>
      <c r="I152" s="4">
        <v>50</v>
      </c>
      <c r="J152" s="13">
        <f>H152*I152</f>
        <v>50</v>
      </c>
      <c r="K152" s="13">
        <f>J152*$N$3</f>
        <v>0.75</v>
      </c>
      <c r="L152" s="13">
        <f t="shared" si="2"/>
        <v>1</v>
      </c>
    </row>
    <row r="153" spans="1:12" x14ac:dyDescent="0.3">
      <c r="A153" s="3">
        <v>152</v>
      </c>
      <c r="B153" s="2">
        <v>44985</v>
      </c>
      <c r="C153" s="3" t="s">
        <v>164</v>
      </c>
      <c r="D153" s="3" t="s">
        <v>9</v>
      </c>
      <c r="E153" s="3" t="str" cm="1">
        <f t="array" ref="E153">_xlfn.IFS(Table1[[#This Row],[Age]]&lt;30, "Adolescent",Table1[[#This Row],[Age]]&gt;=50, "Older", Table1[[#This Row],[Age]]&gt;=30, "Adult")</f>
        <v>Adult</v>
      </c>
      <c r="F153" s="3">
        <v>43</v>
      </c>
      <c r="G153" s="3" t="s">
        <v>15</v>
      </c>
      <c r="H153" s="3">
        <v>4</v>
      </c>
      <c r="I153" s="4">
        <v>500</v>
      </c>
      <c r="J153" s="13">
        <f>H153*I153</f>
        <v>2000</v>
      </c>
      <c r="K153" s="13">
        <f>J153*$N$3</f>
        <v>30</v>
      </c>
      <c r="L153" s="13">
        <f t="shared" si="2"/>
        <v>40</v>
      </c>
    </row>
    <row r="154" spans="1:12" x14ac:dyDescent="0.3">
      <c r="A154" s="3">
        <v>153</v>
      </c>
      <c r="B154" s="2">
        <v>45276</v>
      </c>
      <c r="C154" s="3" t="s">
        <v>165</v>
      </c>
      <c r="D154" s="3" t="s">
        <v>9</v>
      </c>
      <c r="E154" s="3" t="str" cm="1">
        <f t="array" ref="E154">_xlfn.IFS(Table1[[#This Row],[Age]]&lt;30, "Adolescent",Table1[[#This Row],[Age]]&gt;=50, "Older", Table1[[#This Row],[Age]]&gt;=30, "Adult")</f>
        <v>Older</v>
      </c>
      <c r="F154" s="3">
        <v>63</v>
      </c>
      <c r="G154" s="3" t="s">
        <v>15</v>
      </c>
      <c r="H154" s="3">
        <v>2</v>
      </c>
      <c r="I154" s="4">
        <v>500</v>
      </c>
      <c r="J154" s="13">
        <f>H154*I154</f>
        <v>1000</v>
      </c>
      <c r="K154" s="13">
        <f>J154*$N$3</f>
        <v>15</v>
      </c>
      <c r="L154" s="13">
        <f t="shared" si="2"/>
        <v>20</v>
      </c>
    </row>
    <row r="155" spans="1:12" x14ac:dyDescent="0.3">
      <c r="A155" s="3">
        <v>154</v>
      </c>
      <c r="B155" s="2">
        <v>45201</v>
      </c>
      <c r="C155" s="3" t="s">
        <v>166</v>
      </c>
      <c r="D155" s="3" t="s">
        <v>9</v>
      </c>
      <c r="E155" s="3" t="str" cm="1">
        <f t="array" ref="E155">_xlfn.IFS(Table1[[#This Row],[Age]]&lt;30, "Adolescent",Table1[[#This Row],[Age]]&gt;=50, "Older", Table1[[#This Row],[Age]]&gt;=30, "Adult")</f>
        <v>Older</v>
      </c>
      <c r="F155" s="3">
        <v>51</v>
      </c>
      <c r="G155" s="3" t="s">
        <v>15</v>
      </c>
      <c r="H155" s="3">
        <v>3</v>
      </c>
      <c r="I155" s="4">
        <v>300</v>
      </c>
      <c r="J155" s="13">
        <f>H155*I155</f>
        <v>900</v>
      </c>
      <c r="K155" s="13">
        <f>J155*$N$3</f>
        <v>13.5</v>
      </c>
      <c r="L155" s="13">
        <f t="shared" si="2"/>
        <v>18</v>
      </c>
    </row>
    <row r="156" spans="1:12" x14ac:dyDescent="0.3">
      <c r="A156" s="3">
        <v>155</v>
      </c>
      <c r="B156" s="2">
        <v>45063</v>
      </c>
      <c r="C156" s="3" t="s">
        <v>167</v>
      </c>
      <c r="D156" s="3" t="s">
        <v>9</v>
      </c>
      <c r="E156" s="3" t="str" cm="1">
        <f t="array" ref="E156">_xlfn.IFS(Table1[[#This Row],[Age]]&lt;30, "Adolescent",Table1[[#This Row],[Age]]&gt;=50, "Older", Table1[[#This Row],[Age]]&gt;=30, "Adult")</f>
        <v>Adult</v>
      </c>
      <c r="F156" s="3">
        <v>31</v>
      </c>
      <c r="G156" s="3" t="s">
        <v>15</v>
      </c>
      <c r="H156" s="3">
        <v>4</v>
      </c>
      <c r="I156" s="4">
        <v>500</v>
      </c>
      <c r="J156" s="13">
        <f>H156*I156</f>
        <v>2000</v>
      </c>
      <c r="K156" s="13">
        <f>J156*$N$3</f>
        <v>30</v>
      </c>
      <c r="L156" s="13">
        <f t="shared" si="2"/>
        <v>40</v>
      </c>
    </row>
    <row r="157" spans="1:12" x14ac:dyDescent="0.3">
      <c r="A157" s="3">
        <v>156</v>
      </c>
      <c r="B157" s="2">
        <v>45255</v>
      </c>
      <c r="C157" s="3" t="s">
        <v>168</v>
      </c>
      <c r="D157" s="3" t="s">
        <v>12</v>
      </c>
      <c r="E157" s="3" t="str" cm="1">
        <f t="array" ref="E157">_xlfn.IFS(Table1[[#This Row],[Age]]&lt;30, "Adolescent",Table1[[#This Row],[Age]]&gt;=50, "Older", Table1[[#This Row],[Age]]&gt;=30, "Adult")</f>
        <v>Adult</v>
      </c>
      <c r="F157" s="3">
        <v>43</v>
      </c>
      <c r="G157" s="3" t="s">
        <v>13</v>
      </c>
      <c r="H157" s="3">
        <v>4</v>
      </c>
      <c r="I157" s="4">
        <v>25</v>
      </c>
      <c r="J157" s="13">
        <f>H157*I157</f>
        <v>100</v>
      </c>
      <c r="K157" s="13">
        <f>J157*$N$3</f>
        <v>1.5</v>
      </c>
      <c r="L157" s="13">
        <f t="shared" si="2"/>
        <v>2</v>
      </c>
    </row>
    <row r="158" spans="1:12" x14ac:dyDescent="0.3">
      <c r="A158" s="3">
        <v>157</v>
      </c>
      <c r="B158" s="2">
        <v>45101</v>
      </c>
      <c r="C158" s="3" t="s">
        <v>169</v>
      </c>
      <c r="D158" s="3" t="s">
        <v>9</v>
      </c>
      <c r="E158" s="3" t="str" cm="1">
        <f t="array" ref="E158">_xlfn.IFS(Table1[[#This Row],[Age]]&lt;30, "Adolescent",Table1[[#This Row],[Age]]&gt;=50, "Older", Table1[[#This Row],[Age]]&gt;=30, "Adult")</f>
        <v>Older</v>
      </c>
      <c r="F158" s="3">
        <v>62</v>
      </c>
      <c r="G158" s="3" t="s">
        <v>15</v>
      </c>
      <c r="H158" s="3">
        <v>4</v>
      </c>
      <c r="I158" s="4">
        <v>500</v>
      </c>
      <c r="J158" s="13">
        <f>H158*I158</f>
        <v>2000</v>
      </c>
      <c r="K158" s="13">
        <f>J158*$N$3</f>
        <v>30</v>
      </c>
      <c r="L158" s="13">
        <f t="shared" si="2"/>
        <v>40</v>
      </c>
    </row>
    <row r="159" spans="1:12" x14ac:dyDescent="0.3">
      <c r="A159" s="3">
        <v>158</v>
      </c>
      <c r="B159" s="2">
        <v>44984</v>
      </c>
      <c r="C159" s="3" t="s">
        <v>170</v>
      </c>
      <c r="D159" s="3" t="s">
        <v>12</v>
      </c>
      <c r="E159" s="3" t="str" cm="1">
        <f t="array" ref="E159">_xlfn.IFS(Table1[[#This Row],[Age]]&lt;30, "Adolescent",Table1[[#This Row],[Age]]&gt;=50, "Older", Table1[[#This Row],[Age]]&gt;=30, "Adult")</f>
        <v>Adult</v>
      </c>
      <c r="F159" s="3">
        <v>44</v>
      </c>
      <c r="G159" s="3" t="s">
        <v>15</v>
      </c>
      <c r="H159" s="3">
        <v>2</v>
      </c>
      <c r="I159" s="4">
        <v>300</v>
      </c>
      <c r="J159" s="13">
        <f>H159*I159</f>
        <v>600</v>
      </c>
      <c r="K159" s="13">
        <f>J159*$N$3</f>
        <v>9</v>
      </c>
      <c r="L159" s="13">
        <f t="shared" si="2"/>
        <v>12</v>
      </c>
    </row>
    <row r="160" spans="1:12" x14ac:dyDescent="0.3">
      <c r="A160" s="3">
        <v>159</v>
      </c>
      <c r="B160" s="2">
        <v>45077</v>
      </c>
      <c r="C160" s="3" t="s">
        <v>171</v>
      </c>
      <c r="D160" s="3" t="s">
        <v>9</v>
      </c>
      <c r="E160" s="3" t="str" cm="1">
        <f t="array" ref="E160">_xlfn.IFS(Table1[[#This Row],[Age]]&lt;30, "Adolescent",Table1[[#This Row],[Age]]&gt;=50, "Older", Table1[[#This Row],[Age]]&gt;=30, "Adult")</f>
        <v>Adolescent</v>
      </c>
      <c r="F160" s="3">
        <v>26</v>
      </c>
      <c r="G160" s="3" t="s">
        <v>13</v>
      </c>
      <c r="H160" s="3">
        <v>4</v>
      </c>
      <c r="I160" s="4">
        <v>50</v>
      </c>
      <c r="J160" s="13">
        <f>H160*I160</f>
        <v>200</v>
      </c>
      <c r="K160" s="13">
        <f>J160*$N$3</f>
        <v>3</v>
      </c>
      <c r="L160" s="13">
        <f t="shared" si="2"/>
        <v>4</v>
      </c>
    </row>
    <row r="161" spans="1:12" x14ac:dyDescent="0.3">
      <c r="A161" s="3">
        <v>160</v>
      </c>
      <c r="B161" s="2">
        <v>45149</v>
      </c>
      <c r="C161" s="3" t="s">
        <v>172</v>
      </c>
      <c r="D161" s="3" t="s">
        <v>12</v>
      </c>
      <c r="E161" s="3" t="str" cm="1">
        <f t="array" ref="E161">_xlfn.IFS(Table1[[#This Row],[Age]]&lt;30, "Adolescent",Table1[[#This Row],[Age]]&gt;=50, "Older", Table1[[#This Row],[Age]]&gt;=30, "Adult")</f>
        <v>Adult</v>
      </c>
      <c r="F161" s="3">
        <v>43</v>
      </c>
      <c r="G161" s="3" t="s">
        <v>13</v>
      </c>
      <c r="H161" s="3">
        <v>2</v>
      </c>
      <c r="I161" s="4">
        <v>50</v>
      </c>
      <c r="J161" s="13">
        <f>H161*I161</f>
        <v>100</v>
      </c>
      <c r="K161" s="13">
        <f>J161*$N$3</f>
        <v>1.5</v>
      </c>
      <c r="L161" s="13">
        <f t="shared" si="2"/>
        <v>2</v>
      </c>
    </row>
    <row r="162" spans="1:12" x14ac:dyDescent="0.3">
      <c r="A162" s="3">
        <v>161</v>
      </c>
      <c r="B162" s="2">
        <v>45007</v>
      </c>
      <c r="C162" s="3" t="s">
        <v>173</v>
      </c>
      <c r="D162" s="3" t="s">
        <v>9</v>
      </c>
      <c r="E162" s="3" t="str" cm="1">
        <f t="array" ref="E162">_xlfn.IFS(Table1[[#This Row],[Age]]&lt;30, "Adolescent",Table1[[#This Row],[Age]]&gt;=50, "Older", Table1[[#This Row],[Age]]&gt;=30, "Adult")</f>
        <v>Older</v>
      </c>
      <c r="F162" s="3">
        <v>64</v>
      </c>
      <c r="G162" s="3" t="s">
        <v>10</v>
      </c>
      <c r="H162" s="3">
        <v>2</v>
      </c>
      <c r="I162" s="4">
        <v>500</v>
      </c>
      <c r="J162" s="13">
        <f>H162*I162</f>
        <v>1000</v>
      </c>
      <c r="K162" s="13">
        <f>J162*$N$3</f>
        <v>15</v>
      </c>
      <c r="L162" s="13">
        <f t="shared" si="2"/>
        <v>20</v>
      </c>
    </row>
    <row r="163" spans="1:12" x14ac:dyDescent="0.3">
      <c r="A163" s="3">
        <v>162</v>
      </c>
      <c r="B163" s="2">
        <v>45159</v>
      </c>
      <c r="C163" s="3" t="s">
        <v>174</v>
      </c>
      <c r="D163" s="3" t="s">
        <v>9</v>
      </c>
      <c r="E163" s="3" t="str" cm="1">
        <f t="array" ref="E163">_xlfn.IFS(Table1[[#This Row],[Age]]&lt;30, "Adolescent",Table1[[#This Row],[Age]]&gt;=50, "Older", Table1[[#This Row],[Age]]&gt;=30, "Adult")</f>
        <v>Adult</v>
      </c>
      <c r="F163" s="3">
        <v>39</v>
      </c>
      <c r="G163" s="3" t="s">
        <v>13</v>
      </c>
      <c r="H163" s="3">
        <v>2</v>
      </c>
      <c r="I163" s="4">
        <v>30</v>
      </c>
      <c r="J163" s="13">
        <f>H163*I163</f>
        <v>60</v>
      </c>
      <c r="K163" s="13">
        <f>J163*$N$3</f>
        <v>0.89999999999999991</v>
      </c>
      <c r="L163" s="13">
        <f t="shared" si="2"/>
        <v>1.2</v>
      </c>
    </row>
    <row r="164" spans="1:12" x14ac:dyDescent="0.3">
      <c r="A164" s="3">
        <v>163</v>
      </c>
      <c r="B164" s="2">
        <v>44928</v>
      </c>
      <c r="C164" s="3" t="s">
        <v>175</v>
      </c>
      <c r="D164" s="3" t="s">
        <v>12</v>
      </c>
      <c r="E164" s="3" t="str" cm="1">
        <f t="array" ref="E164">_xlfn.IFS(Table1[[#This Row],[Age]]&lt;30, "Adolescent",Table1[[#This Row],[Age]]&gt;=50, "Older", Table1[[#This Row],[Age]]&gt;=30, "Adult")</f>
        <v>Older</v>
      </c>
      <c r="F164" s="3">
        <v>64</v>
      </c>
      <c r="G164" s="3" t="s">
        <v>13</v>
      </c>
      <c r="H164" s="3">
        <v>3</v>
      </c>
      <c r="I164" s="4">
        <v>50</v>
      </c>
      <c r="J164" s="13">
        <f>H164*I164</f>
        <v>150</v>
      </c>
      <c r="K164" s="13">
        <f>J164*$N$3</f>
        <v>2.25</v>
      </c>
      <c r="L164" s="13">
        <f t="shared" si="2"/>
        <v>3</v>
      </c>
    </row>
    <row r="165" spans="1:12" x14ac:dyDescent="0.3">
      <c r="A165" s="3">
        <v>164</v>
      </c>
      <c r="B165" s="2">
        <v>45061</v>
      </c>
      <c r="C165" s="3" t="s">
        <v>176</v>
      </c>
      <c r="D165" s="3" t="s">
        <v>12</v>
      </c>
      <c r="E165" s="3" t="str" cm="1">
        <f t="array" ref="E165">_xlfn.IFS(Table1[[#This Row],[Age]]&lt;30, "Adolescent",Table1[[#This Row],[Age]]&gt;=50, "Older", Table1[[#This Row],[Age]]&gt;=30, "Adult")</f>
        <v>Adult</v>
      </c>
      <c r="F165" s="3">
        <v>47</v>
      </c>
      <c r="G165" s="3" t="s">
        <v>10</v>
      </c>
      <c r="H165" s="3">
        <v>3</v>
      </c>
      <c r="I165" s="4">
        <v>500</v>
      </c>
      <c r="J165" s="13">
        <f>H165*I165</f>
        <v>1500</v>
      </c>
      <c r="K165" s="13">
        <f>J165*$N$3</f>
        <v>22.5</v>
      </c>
      <c r="L165" s="13">
        <f t="shared" si="2"/>
        <v>30</v>
      </c>
    </row>
    <row r="166" spans="1:12" x14ac:dyDescent="0.3">
      <c r="A166" s="3">
        <v>165</v>
      </c>
      <c r="B166" s="2">
        <v>45183</v>
      </c>
      <c r="C166" s="3" t="s">
        <v>177</v>
      </c>
      <c r="D166" s="3" t="s">
        <v>12</v>
      </c>
      <c r="E166" s="3" t="str" cm="1">
        <f t="array" ref="E166">_xlfn.IFS(Table1[[#This Row],[Age]]&lt;30, "Adolescent",Table1[[#This Row],[Age]]&gt;=50, "Older", Table1[[#This Row],[Age]]&gt;=30, "Adult")</f>
        <v>Older</v>
      </c>
      <c r="F166" s="3">
        <v>60</v>
      </c>
      <c r="G166" s="3" t="s">
        <v>13</v>
      </c>
      <c r="H166" s="3">
        <v>4</v>
      </c>
      <c r="I166" s="4">
        <v>300</v>
      </c>
      <c r="J166" s="13">
        <f>H166*I166</f>
        <v>1200</v>
      </c>
      <c r="K166" s="13">
        <f>J166*$N$3</f>
        <v>18</v>
      </c>
      <c r="L166" s="13">
        <f t="shared" si="2"/>
        <v>24</v>
      </c>
    </row>
    <row r="167" spans="1:12" x14ac:dyDescent="0.3">
      <c r="A167" s="3">
        <v>166</v>
      </c>
      <c r="B167" s="2">
        <v>45018</v>
      </c>
      <c r="C167" s="3" t="s">
        <v>178</v>
      </c>
      <c r="D167" s="3" t="s">
        <v>9</v>
      </c>
      <c r="E167" s="3" t="str" cm="1">
        <f t="array" ref="E167">_xlfn.IFS(Table1[[#This Row],[Age]]&lt;30, "Adolescent",Table1[[#This Row],[Age]]&gt;=50, "Older", Table1[[#This Row],[Age]]&gt;=30, "Adult")</f>
        <v>Adult</v>
      </c>
      <c r="F167" s="3">
        <v>34</v>
      </c>
      <c r="G167" s="3" t="s">
        <v>13</v>
      </c>
      <c r="H167" s="3">
        <v>4</v>
      </c>
      <c r="I167" s="4">
        <v>500</v>
      </c>
      <c r="J167" s="13">
        <f>H167*I167</f>
        <v>2000</v>
      </c>
      <c r="K167" s="13">
        <f>J167*$N$3</f>
        <v>30</v>
      </c>
      <c r="L167" s="13">
        <f t="shared" si="2"/>
        <v>40</v>
      </c>
    </row>
    <row r="168" spans="1:12" x14ac:dyDescent="0.3">
      <c r="A168" s="3">
        <v>167</v>
      </c>
      <c r="B168" s="2">
        <v>45186</v>
      </c>
      <c r="C168" s="3" t="s">
        <v>179</v>
      </c>
      <c r="D168" s="3" t="s">
        <v>12</v>
      </c>
      <c r="E168" s="3" t="str" cm="1">
        <f t="array" ref="E168">_xlfn.IFS(Table1[[#This Row],[Age]]&lt;30, "Adolescent",Table1[[#This Row],[Age]]&gt;=50, "Older", Table1[[#This Row],[Age]]&gt;=30, "Adult")</f>
        <v>Adult</v>
      </c>
      <c r="F168" s="3">
        <v>43</v>
      </c>
      <c r="G168" s="3" t="s">
        <v>13</v>
      </c>
      <c r="H168" s="3">
        <v>3</v>
      </c>
      <c r="I168" s="4">
        <v>50</v>
      </c>
      <c r="J168" s="13">
        <f>H168*I168</f>
        <v>150</v>
      </c>
      <c r="K168" s="13">
        <f>J168*$N$3</f>
        <v>2.25</v>
      </c>
      <c r="L168" s="13">
        <f t="shared" si="2"/>
        <v>3</v>
      </c>
    </row>
    <row r="169" spans="1:12" x14ac:dyDescent="0.3">
      <c r="A169" s="3">
        <v>168</v>
      </c>
      <c r="B169" s="2">
        <v>44981</v>
      </c>
      <c r="C169" s="3" t="s">
        <v>180</v>
      </c>
      <c r="D169" s="3" t="s">
        <v>9</v>
      </c>
      <c r="E169" s="3" t="str" cm="1">
        <f t="array" ref="E169">_xlfn.IFS(Table1[[#This Row],[Age]]&lt;30, "Adolescent",Table1[[#This Row],[Age]]&gt;=50, "Older", Table1[[#This Row],[Age]]&gt;=30, "Adult")</f>
        <v>Older</v>
      </c>
      <c r="F169" s="3">
        <v>53</v>
      </c>
      <c r="G169" s="3" t="s">
        <v>13</v>
      </c>
      <c r="H169" s="3">
        <v>1</v>
      </c>
      <c r="I169" s="4">
        <v>300</v>
      </c>
      <c r="J169" s="13">
        <f>H169*I169</f>
        <v>300</v>
      </c>
      <c r="K169" s="13">
        <f>J169*$N$3</f>
        <v>4.5</v>
      </c>
      <c r="L169" s="13">
        <f t="shared" si="2"/>
        <v>6</v>
      </c>
    </row>
    <row r="170" spans="1:12" x14ac:dyDescent="0.3">
      <c r="A170" s="3">
        <v>169</v>
      </c>
      <c r="B170" s="2">
        <v>45247</v>
      </c>
      <c r="C170" s="3" t="s">
        <v>181</v>
      </c>
      <c r="D170" s="3" t="s">
        <v>9</v>
      </c>
      <c r="E170" s="3" t="str" cm="1">
        <f t="array" ref="E170">_xlfn.IFS(Table1[[#This Row],[Age]]&lt;30, "Adolescent",Table1[[#This Row],[Age]]&gt;=50, "Older", Table1[[#This Row],[Age]]&gt;=30, "Adult")</f>
        <v>Adolescent</v>
      </c>
      <c r="F170" s="3">
        <v>18</v>
      </c>
      <c r="G170" s="3" t="s">
        <v>10</v>
      </c>
      <c r="H170" s="3">
        <v>3</v>
      </c>
      <c r="I170" s="4">
        <v>500</v>
      </c>
      <c r="J170" s="13">
        <f>H170*I170</f>
        <v>1500</v>
      </c>
      <c r="K170" s="13">
        <f>J170*$N$3</f>
        <v>22.5</v>
      </c>
      <c r="L170" s="13">
        <f t="shared" si="2"/>
        <v>30</v>
      </c>
    </row>
    <row r="171" spans="1:12" x14ac:dyDescent="0.3">
      <c r="A171" s="3">
        <v>170</v>
      </c>
      <c r="B171" s="2">
        <v>45079</v>
      </c>
      <c r="C171" s="3" t="s">
        <v>182</v>
      </c>
      <c r="D171" s="3" t="s">
        <v>12</v>
      </c>
      <c r="E171" s="3" t="str" cm="1">
        <f t="array" ref="E171">_xlfn.IFS(Table1[[#This Row],[Age]]&lt;30, "Adolescent",Table1[[#This Row],[Age]]&gt;=50, "Older", Table1[[#This Row],[Age]]&gt;=30, "Adult")</f>
        <v>Adolescent</v>
      </c>
      <c r="F171" s="3">
        <v>25</v>
      </c>
      <c r="G171" s="3" t="s">
        <v>13</v>
      </c>
      <c r="H171" s="3">
        <v>2</v>
      </c>
      <c r="I171" s="4">
        <v>25</v>
      </c>
      <c r="J171" s="13">
        <f>H171*I171</f>
        <v>50</v>
      </c>
      <c r="K171" s="13">
        <f>J171*$N$3</f>
        <v>0.75</v>
      </c>
      <c r="L171" s="13">
        <f t="shared" si="2"/>
        <v>1</v>
      </c>
    </row>
    <row r="172" spans="1:12" x14ac:dyDescent="0.3">
      <c r="A172" s="3">
        <v>171</v>
      </c>
      <c r="B172" s="2">
        <v>45254</v>
      </c>
      <c r="C172" s="3" t="s">
        <v>183</v>
      </c>
      <c r="D172" s="3" t="s">
        <v>12</v>
      </c>
      <c r="E172" s="3" t="str" cm="1">
        <f t="array" ref="E172">_xlfn.IFS(Table1[[#This Row],[Age]]&lt;30, "Adolescent",Table1[[#This Row],[Age]]&gt;=50, "Older", Table1[[#This Row],[Age]]&gt;=30, "Adult")</f>
        <v>Older</v>
      </c>
      <c r="F172" s="3">
        <v>52</v>
      </c>
      <c r="G172" s="3" t="s">
        <v>13</v>
      </c>
      <c r="H172" s="3">
        <v>3</v>
      </c>
      <c r="I172" s="4">
        <v>300</v>
      </c>
      <c r="J172" s="13">
        <f>H172*I172</f>
        <v>900</v>
      </c>
      <c r="K172" s="13">
        <f>J172*$N$3</f>
        <v>13.5</v>
      </c>
      <c r="L172" s="13">
        <f t="shared" si="2"/>
        <v>18</v>
      </c>
    </row>
    <row r="173" spans="1:12" x14ac:dyDescent="0.3">
      <c r="A173" s="3">
        <v>172</v>
      </c>
      <c r="B173" s="2">
        <v>45186</v>
      </c>
      <c r="C173" s="3" t="s">
        <v>184</v>
      </c>
      <c r="D173" s="3" t="s">
        <v>9</v>
      </c>
      <c r="E173" s="3" t="str" cm="1">
        <f t="array" ref="E173">_xlfn.IFS(Table1[[#This Row],[Age]]&lt;30, "Adolescent",Table1[[#This Row],[Age]]&gt;=50, "Older", Table1[[#This Row],[Age]]&gt;=30, "Adult")</f>
        <v>Adult</v>
      </c>
      <c r="F173" s="3">
        <v>32</v>
      </c>
      <c r="G173" s="3" t="s">
        <v>10</v>
      </c>
      <c r="H173" s="3">
        <v>2</v>
      </c>
      <c r="I173" s="4">
        <v>25</v>
      </c>
      <c r="J173" s="13">
        <f>H173*I173</f>
        <v>50</v>
      </c>
      <c r="K173" s="13">
        <f>J173*$N$3</f>
        <v>0.75</v>
      </c>
      <c r="L173" s="13">
        <f t="shared" si="2"/>
        <v>1</v>
      </c>
    </row>
    <row r="174" spans="1:12" x14ac:dyDescent="0.3">
      <c r="A174" s="3">
        <v>173</v>
      </c>
      <c r="B174" s="2">
        <v>45238</v>
      </c>
      <c r="C174" s="3" t="s">
        <v>185</v>
      </c>
      <c r="D174" s="3" t="s">
        <v>9</v>
      </c>
      <c r="E174" s="3" t="str" cm="1">
        <f t="array" ref="E174">_xlfn.IFS(Table1[[#This Row],[Age]]&lt;30, "Adolescent",Table1[[#This Row],[Age]]&gt;=50, "Older", Table1[[#This Row],[Age]]&gt;=30, "Adult")</f>
        <v>Older</v>
      </c>
      <c r="F174" s="3">
        <v>64</v>
      </c>
      <c r="G174" s="3" t="s">
        <v>15</v>
      </c>
      <c r="H174" s="3">
        <v>4</v>
      </c>
      <c r="I174" s="4">
        <v>30</v>
      </c>
      <c r="J174" s="13">
        <f>H174*I174</f>
        <v>120</v>
      </c>
      <c r="K174" s="13">
        <f>J174*$N$3</f>
        <v>1.7999999999999998</v>
      </c>
      <c r="L174" s="13">
        <f t="shared" si="2"/>
        <v>2.4</v>
      </c>
    </row>
    <row r="175" spans="1:12" x14ac:dyDescent="0.3">
      <c r="A175" s="3">
        <v>174</v>
      </c>
      <c r="B175" s="2">
        <v>45028</v>
      </c>
      <c r="C175" s="3" t="s">
        <v>186</v>
      </c>
      <c r="D175" s="3" t="s">
        <v>12</v>
      </c>
      <c r="E175" s="3" t="str" cm="1">
        <f t="array" ref="E175">_xlfn.IFS(Table1[[#This Row],[Age]]&lt;30, "Adolescent",Table1[[#This Row],[Age]]&gt;=50, "Older", Table1[[#This Row],[Age]]&gt;=30, "Adult")</f>
        <v>Adult</v>
      </c>
      <c r="F175" s="3">
        <v>39</v>
      </c>
      <c r="G175" s="3" t="s">
        <v>10</v>
      </c>
      <c r="H175" s="3">
        <v>1</v>
      </c>
      <c r="I175" s="4">
        <v>300</v>
      </c>
      <c r="J175" s="13">
        <f>H175*I175</f>
        <v>300</v>
      </c>
      <c r="K175" s="13">
        <f>J175*$N$3</f>
        <v>4.5</v>
      </c>
      <c r="L175" s="13">
        <f t="shared" si="2"/>
        <v>6</v>
      </c>
    </row>
    <row r="176" spans="1:12" x14ac:dyDescent="0.3">
      <c r="A176" s="3">
        <v>175</v>
      </c>
      <c r="B176" s="2">
        <v>45005</v>
      </c>
      <c r="C176" s="3" t="s">
        <v>187</v>
      </c>
      <c r="D176" s="3" t="s">
        <v>12</v>
      </c>
      <c r="E176" s="3" t="str" cm="1">
        <f t="array" ref="E176">_xlfn.IFS(Table1[[#This Row],[Age]]&lt;30, "Adolescent",Table1[[#This Row],[Age]]&gt;=50, "Older", Table1[[#This Row],[Age]]&gt;=30, "Adult")</f>
        <v>Adult</v>
      </c>
      <c r="F176" s="3">
        <v>31</v>
      </c>
      <c r="G176" s="3" t="s">
        <v>15</v>
      </c>
      <c r="H176" s="3">
        <v>4</v>
      </c>
      <c r="I176" s="4">
        <v>25</v>
      </c>
      <c r="J176" s="13">
        <f>H176*I176</f>
        <v>100</v>
      </c>
      <c r="K176" s="13">
        <f>J176*$N$3</f>
        <v>1.5</v>
      </c>
      <c r="L176" s="13">
        <f t="shared" si="2"/>
        <v>2</v>
      </c>
    </row>
    <row r="177" spans="1:12" x14ac:dyDescent="0.3">
      <c r="A177" s="3">
        <v>176</v>
      </c>
      <c r="B177" s="2">
        <v>45118</v>
      </c>
      <c r="C177" s="3" t="s">
        <v>188</v>
      </c>
      <c r="D177" s="3" t="s">
        <v>12</v>
      </c>
      <c r="E177" s="3" t="str" cm="1">
        <f t="array" ref="E177">_xlfn.IFS(Table1[[#This Row],[Age]]&lt;30, "Adolescent",Table1[[#This Row],[Age]]&gt;=50, "Older", Table1[[#This Row],[Age]]&gt;=30, "Adult")</f>
        <v>Adult</v>
      </c>
      <c r="F177" s="3">
        <v>43</v>
      </c>
      <c r="G177" s="3" t="s">
        <v>10</v>
      </c>
      <c r="H177" s="3">
        <v>2</v>
      </c>
      <c r="I177" s="4">
        <v>50</v>
      </c>
      <c r="J177" s="13">
        <f>H177*I177</f>
        <v>100</v>
      </c>
      <c r="K177" s="13">
        <f>J177*$N$3</f>
        <v>1.5</v>
      </c>
      <c r="L177" s="13">
        <f t="shared" si="2"/>
        <v>2</v>
      </c>
    </row>
    <row r="178" spans="1:12" x14ac:dyDescent="0.3">
      <c r="A178" s="3">
        <v>177</v>
      </c>
      <c r="B178" s="2">
        <v>45009</v>
      </c>
      <c r="C178" s="3" t="s">
        <v>189</v>
      </c>
      <c r="D178" s="3" t="s">
        <v>9</v>
      </c>
      <c r="E178" s="3" t="str" cm="1">
        <f t="array" ref="E178">_xlfn.IFS(Table1[[#This Row],[Age]]&lt;30, "Adolescent",Table1[[#This Row],[Age]]&gt;=50, "Older", Table1[[#This Row],[Age]]&gt;=30, "Adult")</f>
        <v>Adult</v>
      </c>
      <c r="F178" s="3">
        <v>45</v>
      </c>
      <c r="G178" s="3" t="s">
        <v>10</v>
      </c>
      <c r="H178" s="3">
        <v>2</v>
      </c>
      <c r="I178" s="4">
        <v>50</v>
      </c>
      <c r="J178" s="13">
        <f>H178*I178</f>
        <v>100</v>
      </c>
      <c r="K178" s="13">
        <f>J178*$N$3</f>
        <v>1.5</v>
      </c>
      <c r="L178" s="13">
        <f t="shared" si="2"/>
        <v>2</v>
      </c>
    </row>
    <row r="179" spans="1:12" x14ac:dyDescent="0.3">
      <c r="A179" s="3">
        <v>178</v>
      </c>
      <c r="B179" s="2">
        <v>45203</v>
      </c>
      <c r="C179" s="3" t="s">
        <v>190</v>
      </c>
      <c r="D179" s="3" t="s">
        <v>9</v>
      </c>
      <c r="E179" s="3" t="str" cm="1">
        <f t="array" ref="E179">_xlfn.IFS(Table1[[#This Row],[Age]]&lt;30, "Adolescent",Table1[[#This Row],[Age]]&gt;=50, "Older", Table1[[#This Row],[Age]]&gt;=30, "Adult")</f>
        <v>Adult</v>
      </c>
      <c r="F179" s="3">
        <v>40</v>
      </c>
      <c r="G179" s="3" t="s">
        <v>13</v>
      </c>
      <c r="H179" s="3">
        <v>2</v>
      </c>
      <c r="I179" s="4">
        <v>30</v>
      </c>
      <c r="J179" s="13">
        <f>H179*I179</f>
        <v>60</v>
      </c>
      <c r="K179" s="13">
        <f>J179*$N$3</f>
        <v>0.89999999999999991</v>
      </c>
      <c r="L179" s="13">
        <f t="shared" si="2"/>
        <v>1.2</v>
      </c>
    </row>
    <row r="180" spans="1:12" x14ac:dyDescent="0.3">
      <c r="A180" s="3">
        <v>179</v>
      </c>
      <c r="B180" s="2">
        <v>45198</v>
      </c>
      <c r="C180" s="3" t="s">
        <v>191</v>
      </c>
      <c r="D180" s="3" t="s">
        <v>9</v>
      </c>
      <c r="E180" s="3" t="str" cm="1">
        <f t="array" ref="E180">_xlfn.IFS(Table1[[#This Row],[Age]]&lt;30, "Adolescent",Table1[[#This Row],[Age]]&gt;=50, "Older", Table1[[#This Row],[Age]]&gt;=30, "Adult")</f>
        <v>Adult</v>
      </c>
      <c r="F180" s="3">
        <v>31</v>
      </c>
      <c r="G180" s="3" t="s">
        <v>15</v>
      </c>
      <c r="H180" s="3">
        <v>1</v>
      </c>
      <c r="I180" s="4">
        <v>300</v>
      </c>
      <c r="J180" s="13">
        <f>H180*I180</f>
        <v>300</v>
      </c>
      <c r="K180" s="13">
        <f>J180*$N$3</f>
        <v>4.5</v>
      </c>
      <c r="L180" s="13">
        <f t="shared" si="2"/>
        <v>6</v>
      </c>
    </row>
    <row r="181" spans="1:12" x14ac:dyDescent="0.3">
      <c r="A181" s="3">
        <v>180</v>
      </c>
      <c r="B181" s="2">
        <v>44927</v>
      </c>
      <c r="C181" s="3" t="s">
        <v>192</v>
      </c>
      <c r="D181" s="3" t="s">
        <v>9</v>
      </c>
      <c r="E181" s="3" t="str" cm="1">
        <f t="array" ref="E181">_xlfn.IFS(Table1[[#This Row],[Age]]&lt;30, "Adolescent",Table1[[#This Row],[Age]]&gt;=50, "Older", Table1[[#This Row],[Age]]&gt;=30, "Adult")</f>
        <v>Adult</v>
      </c>
      <c r="F181" s="3">
        <v>41</v>
      </c>
      <c r="G181" s="3" t="s">
        <v>13</v>
      </c>
      <c r="H181" s="3">
        <v>3</v>
      </c>
      <c r="I181" s="4">
        <v>300</v>
      </c>
      <c r="J181" s="13">
        <f>H181*I181</f>
        <v>900</v>
      </c>
      <c r="K181" s="13">
        <f>J181*$N$3</f>
        <v>13.5</v>
      </c>
      <c r="L181" s="13">
        <f t="shared" si="2"/>
        <v>18</v>
      </c>
    </row>
    <row r="182" spans="1:12" x14ac:dyDescent="0.3">
      <c r="A182" s="3">
        <v>181</v>
      </c>
      <c r="B182" s="2">
        <v>45233</v>
      </c>
      <c r="C182" s="3" t="s">
        <v>193</v>
      </c>
      <c r="D182" s="3" t="s">
        <v>9</v>
      </c>
      <c r="E182" s="3" t="str" cm="1">
        <f t="array" ref="E182">_xlfn.IFS(Table1[[#This Row],[Age]]&lt;30, "Adolescent",Table1[[#This Row],[Age]]&gt;=50, "Older", Table1[[#This Row],[Age]]&gt;=30, "Adult")</f>
        <v>Adolescent</v>
      </c>
      <c r="F182" s="3">
        <v>19</v>
      </c>
      <c r="G182" s="3" t="s">
        <v>15</v>
      </c>
      <c r="H182" s="3">
        <v>4</v>
      </c>
      <c r="I182" s="4">
        <v>300</v>
      </c>
      <c r="J182" s="13">
        <f>H182*I182</f>
        <v>1200</v>
      </c>
      <c r="K182" s="13">
        <f>J182*$N$3</f>
        <v>18</v>
      </c>
      <c r="L182" s="13">
        <f t="shared" si="2"/>
        <v>24</v>
      </c>
    </row>
    <row r="183" spans="1:12" x14ac:dyDescent="0.3">
      <c r="A183" s="3">
        <v>182</v>
      </c>
      <c r="B183" s="2">
        <v>45092</v>
      </c>
      <c r="C183" s="3" t="s">
        <v>194</v>
      </c>
      <c r="D183" s="3" t="s">
        <v>9</v>
      </c>
      <c r="E183" s="3" t="str" cm="1">
        <f t="array" ref="E183">_xlfn.IFS(Table1[[#This Row],[Age]]&lt;30, "Adolescent",Table1[[#This Row],[Age]]&gt;=50, "Older", Table1[[#This Row],[Age]]&gt;=30, "Adult")</f>
        <v>Older</v>
      </c>
      <c r="F183" s="3">
        <v>62</v>
      </c>
      <c r="G183" s="3" t="s">
        <v>10</v>
      </c>
      <c r="H183" s="3">
        <v>4</v>
      </c>
      <c r="I183" s="4">
        <v>30</v>
      </c>
      <c r="J183" s="13">
        <f>H183*I183</f>
        <v>120</v>
      </c>
      <c r="K183" s="13">
        <f>J183*$N$3</f>
        <v>1.7999999999999998</v>
      </c>
      <c r="L183" s="13">
        <f t="shared" si="2"/>
        <v>2.4</v>
      </c>
    </row>
    <row r="184" spans="1:12" x14ac:dyDescent="0.3">
      <c r="A184" s="3">
        <v>183</v>
      </c>
      <c r="B184" s="2">
        <v>45177</v>
      </c>
      <c r="C184" s="3" t="s">
        <v>195</v>
      </c>
      <c r="D184" s="3" t="s">
        <v>12</v>
      </c>
      <c r="E184" s="3" t="str" cm="1">
        <f t="array" ref="E184">_xlfn.IFS(Table1[[#This Row],[Age]]&lt;30, "Adolescent",Table1[[#This Row],[Age]]&gt;=50, "Older", Table1[[#This Row],[Age]]&gt;=30, "Adult")</f>
        <v>Adult</v>
      </c>
      <c r="F184" s="3">
        <v>43</v>
      </c>
      <c r="G184" s="3" t="s">
        <v>10</v>
      </c>
      <c r="H184" s="3">
        <v>3</v>
      </c>
      <c r="I184" s="4">
        <v>300</v>
      </c>
      <c r="J184" s="13">
        <f>H184*I184</f>
        <v>900</v>
      </c>
      <c r="K184" s="13">
        <f>J184*$N$3</f>
        <v>13.5</v>
      </c>
      <c r="L184" s="13">
        <f t="shared" si="2"/>
        <v>18</v>
      </c>
    </row>
    <row r="185" spans="1:12" x14ac:dyDescent="0.3">
      <c r="A185" s="3">
        <v>184</v>
      </c>
      <c r="B185" s="2">
        <v>44936</v>
      </c>
      <c r="C185" s="3" t="s">
        <v>196</v>
      </c>
      <c r="D185" s="3" t="s">
        <v>9</v>
      </c>
      <c r="E185" s="3" t="str" cm="1">
        <f t="array" ref="E185">_xlfn.IFS(Table1[[#This Row],[Age]]&lt;30, "Adolescent",Table1[[#This Row],[Age]]&gt;=50, "Older", Table1[[#This Row],[Age]]&gt;=30, "Adult")</f>
        <v>Adult</v>
      </c>
      <c r="F185" s="3">
        <v>31</v>
      </c>
      <c r="G185" s="3" t="s">
        <v>15</v>
      </c>
      <c r="H185" s="3">
        <v>4</v>
      </c>
      <c r="I185" s="4">
        <v>50</v>
      </c>
      <c r="J185" s="13">
        <f>H185*I185</f>
        <v>200</v>
      </c>
      <c r="K185" s="13">
        <f>J185*$N$3</f>
        <v>3</v>
      </c>
      <c r="L185" s="13">
        <f t="shared" si="2"/>
        <v>4</v>
      </c>
    </row>
    <row r="186" spans="1:12" x14ac:dyDescent="0.3">
      <c r="A186" s="3">
        <v>185</v>
      </c>
      <c r="B186" s="2">
        <v>44984</v>
      </c>
      <c r="C186" s="3" t="s">
        <v>197</v>
      </c>
      <c r="D186" s="3" t="s">
        <v>9</v>
      </c>
      <c r="E186" s="3" t="str" cm="1">
        <f t="array" ref="E186">_xlfn.IFS(Table1[[#This Row],[Age]]&lt;30, "Adolescent",Table1[[#This Row],[Age]]&gt;=50, "Older", Table1[[#This Row],[Age]]&gt;=30, "Adult")</f>
        <v>Adolescent</v>
      </c>
      <c r="F186" s="3">
        <v>24</v>
      </c>
      <c r="G186" s="3" t="s">
        <v>13</v>
      </c>
      <c r="H186" s="3">
        <v>1</v>
      </c>
      <c r="I186" s="4">
        <v>25</v>
      </c>
      <c r="J186" s="13">
        <f>H186*I186</f>
        <v>25</v>
      </c>
      <c r="K186" s="13">
        <f>J186*$N$3</f>
        <v>0.375</v>
      </c>
      <c r="L186" s="13">
        <f t="shared" si="2"/>
        <v>0.5</v>
      </c>
    </row>
    <row r="187" spans="1:12" x14ac:dyDescent="0.3">
      <c r="A187" s="3">
        <v>186</v>
      </c>
      <c r="B187" s="2">
        <v>45112</v>
      </c>
      <c r="C187" s="3" t="s">
        <v>198</v>
      </c>
      <c r="D187" s="3" t="s">
        <v>9</v>
      </c>
      <c r="E187" s="3" t="str" cm="1">
        <f t="array" ref="E187">_xlfn.IFS(Table1[[#This Row],[Age]]&lt;30, "Adolescent",Table1[[#This Row],[Age]]&gt;=50, "Older", Table1[[#This Row],[Age]]&gt;=30, "Adult")</f>
        <v>Adolescent</v>
      </c>
      <c r="F187" s="3">
        <v>20</v>
      </c>
      <c r="G187" s="3" t="s">
        <v>13</v>
      </c>
      <c r="H187" s="3">
        <v>4</v>
      </c>
      <c r="I187" s="4">
        <v>50</v>
      </c>
      <c r="J187" s="13">
        <f>H187*I187</f>
        <v>200</v>
      </c>
      <c r="K187" s="13">
        <f>J187*$N$3</f>
        <v>3</v>
      </c>
      <c r="L187" s="13">
        <f t="shared" si="2"/>
        <v>4</v>
      </c>
    </row>
    <row r="188" spans="1:12" x14ac:dyDescent="0.3">
      <c r="A188" s="3">
        <v>187</v>
      </c>
      <c r="B188" s="2">
        <v>45084</v>
      </c>
      <c r="C188" s="3" t="s">
        <v>199</v>
      </c>
      <c r="D188" s="3" t="s">
        <v>12</v>
      </c>
      <c r="E188" s="3" t="str" cm="1">
        <f t="array" ref="E188">_xlfn.IFS(Table1[[#This Row],[Age]]&lt;30, "Adolescent",Table1[[#This Row],[Age]]&gt;=50, "Older", Table1[[#This Row],[Age]]&gt;=30, "Adult")</f>
        <v>Older</v>
      </c>
      <c r="F188" s="3">
        <v>64</v>
      </c>
      <c r="G188" s="3" t="s">
        <v>13</v>
      </c>
      <c r="H188" s="3">
        <v>2</v>
      </c>
      <c r="I188" s="4">
        <v>50</v>
      </c>
      <c r="J188" s="13">
        <f>H188*I188</f>
        <v>100</v>
      </c>
      <c r="K188" s="13">
        <f>J188*$N$3</f>
        <v>1.5</v>
      </c>
      <c r="L188" s="13">
        <f t="shared" si="2"/>
        <v>2</v>
      </c>
    </row>
    <row r="189" spans="1:12" x14ac:dyDescent="0.3">
      <c r="A189" s="3">
        <v>188</v>
      </c>
      <c r="B189" s="2">
        <v>45049</v>
      </c>
      <c r="C189" s="3" t="s">
        <v>200</v>
      </c>
      <c r="D189" s="3" t="s">
        <v>9</v>
      </c>
      <c r="E189" s="3" t="str" cm="1">
        <f t="array" ref="E189">_xlfn.IFS(Table1[[#This Row],[Age]]&lt;30, "Adolescent",Table1[[#This Row],[Age]]&gt;=50, "Older", Table1[[#This Row],[Age]]&gt;=30, "Adult")</f>
        <v>Adult</v>
      </c>
      <c r="F189" s="3">
        <v>40</v>
      </c>
      <c r="G189" s="3" t="s">
        <v>13</v>
      </c>
      <c r="H189" s="3">
        <v>3</v>
      </c>
      <c r="I189" s="4">
        <v>25</v>
      </c>
      <c r="J189" s="13">
        <f>H189*I189</f>
        <v>75</v>
      </c>
      <c r="K189" s="13">
        <f>J189*$N$3</f>
        <v>1.125</v>
      </c>
      <c r="L189" s="13">
        <f t="shared" si="2"/>
        <v>1.5</v>
      </c>
    </row>
    <row r="190" spans="1:12" x14ac:dyDescent="0.3">
      <c r="A190" s="3">
        <v>189</v>
      </c>
      <c r="B190" s="2">
        <v>44956</v>
      </c>
      <c r="C190" s="3" t="s">
        <v>201</v>
      </c>
      <c r="D190" s="3" t="s">
        <v>9</v>
      </c>
      <c r="E190" s="3" t="str" cm="1">
        <f t="array" ref="E190">_xlfn.IFS(Table1[[#This Row],[Age]]&lt;30, "Adolescent",Table1[[#This Row],[Age]]&gt;=50, "Older", Table1[[#This Row],[Age]]&gt;=30, "Adult")</f>
        <v>Older</v>
      </c>
      <c r="F190" s="3">
        <v>63</v>
      </c>
      <c r="G190" s="3" t="s">
        <v>10</v>
      </c>
      <c r="H190" s="3">
        <v>1</v>
      </c>
      <c r="I190" s="4">
        <v>50</v>
      </c>
      <c r="J190" s="13">
        <f>H190*I190</f>
        <v>50</v>
      </c>
      <c r="K190" s="13">
        <f>J190*$N$3</f>
        <v>0.75</v>
      </c>
      <c r="L190" s="13">
        <f t="shared" si="2"/>
        <v>1</v>
      </c>
    </row>
    <row r="191" spans="1:12" x14ac:dyDescent="0.3">
      <c r="A191" s="3">
        <v>190</v>
      </c>
      <c r="B191" s="2">
        <v>45050</v>
      </c>
      <c r="C191" s="3" t="s">
        <v>202</v>
      </c>
      <c r="D191" s="3" t="s">
        <v>12</v>
      </c>
      <c r="E191" s="3" t="str" cm="1">
        <f t="array" ref="E191">_xlfn.IFS(Table1[[#This Row],[Age]]&lt;30, "Adolescent",Table1[[#This Row],[Age]]&gt;=50, "Older", Table1[[#This Row],[Age]]&gt;=30, "Adult")</f>
        <v>Older</v>
      </c>
      <c r="F191" s="3">
        <v>60</v>
      </c>
      <c r="G191" s="3" t="s">
        <v>10</v>
      </c>
      <c r="H191" s="3">
        <v>3</v>
      </c>
      <c r="I191" s="4">
        <v>30</v>
      </c>
      <c r="J191" s="13">
        <f>H191*I191</f>
        <v>90</v>
      </c>
      <c r="K191" s="13">
        <f>J191*$N$3</f>
        <v>1.3499999999999999</v>
      </c>
      <c r="L191" s="13">
        <f t="shared" si="2"/>
        <v>1.8</v>
      </c>
    </row>
    <row r="192" spans="1:12" x14ac:dyDescent="0.3">
      <c r="A192" s="3">
        <v>191</v>
      </c>
      <c r="B192" s="2">
        <v>45217</v>
      </c>
      <c r="C192" s="3" t="s">
        <v>203</v>
      </c>
      <c r="D192" s="3" t="s">
        <v>9</v>
      </c>
      <c r="E192" s="3" t="str" cm="1">
        <f t="array" ref="E192">_xlfn.IFS(Table1[[#This Row],[Age]]&lt;30, "Adolescent",Table1[[#This Row],[Age]]&gt;=50, "Older", Table1[[#This Row],[Age]]&gt;=30, "Adult")</f>
        <v>Older</v>
      </c>
      <c r="F192" s="3">
        <v>64</v>
      </c>
      <c r="G192" s="3" t="s">
        <v>10</v>
      </c>
      <c r="H192" s="3">
        <v>1</v>
      </c>
      <c r="I192" s="4">
        <v>25</v>
      </c>
      <c r="J192" s="13">
        <f>H192*I192</f>
        <v>25</v>
      </c>
      <c r="K192" s="13">
        <f>J192*$N$3</f>
        <v>0.375</v>
      </c>
      <c r="L192" s="13">
        <f t="shared" si="2"/>
        <v>0.5</v>
      </c>
    </row>
    <row r="193" spans="1:12" x14ac:dyDescent="0.3">
      <c r="A193" s="3">
        <v>192</v>
      </c>
      <c r="B193" s="2">
        <v>44967</v>
      </c>
      <c r="C193" s="3" t="s">
        <v>204</v>
      </c>
      <c r="D193" s="3" t="s">
        <v>9</v>
      </c>
      <c r="E193" s="3" t="str" cm="1">
        <f t="array" ref="E193">_xlfn.IFS(Table1[[#This Row],[Age]]&lt;30, "Adolescent",Table1[[#This Row],[Age]]&gt;=50, "Older", Table1[[#This Row],[Age]]&gt;=30, "Adult")</f>
        <v>Older</v>
      </c>
      <c r="F193" s="3">
        <v>62</v>
      </c>
      <c r="G193" s="3" t="s">
        <v>10</v>
      </c>
      <c r="H193" s="3">
        <v>2</v>
      </c>
      <c r="I193" s="4">
        <v>50</v>
      </c>
      <c r="J193" s="13">
        <f>H193*I193</f>
        <v>100</v>
      </c>
      <c r="K193" s="13">
        <f>J193*$N$3</f>
        <v>1.5</v>
      </c>
      <c r="L193" s="13">
        <f t="shared" si="2"/>
        <v>2</v>
      </c>
    </row>
    <row r="194" spans="1:12" x14ac:dyDescent="0.3">
      <c r="A194" s="3">
        <v>193</v>
      </c>
      <c r="B194" s="2">
        <v>44970</v>
      </c>
      <c r="C194" s="3" t="s">
        <v>205</v>
      </c>
      <c r="D194" s="3" t="s">
        <v>9</v>
      </c>
      <c r="E194" s="3" t="str" cm="1">
        <f t="array" ref="E194">_xlfn.IFS(Table1[[#This Row],[Age]]&lt;30, "Adolescent",Table1[[#This Row],[Age]]&gt;=50, "Older", Table1[[#This Row],[Age]]&gt;=30, "Adult")</f>
        <v>Adult</v>
      </c>
      <c r="F194" s="3">
        <v>35</v>
      </c>
      <c r="G194" s="3" t="s">
        <v>10</v>
      </c>
      <c r="H194" s="3">
        <v>3</v>
      </c>
      <c r="I194" s="4">
        <v>500</v>
      </c>
      <c r="J194" s="13">
        <f>H194*I194</f>
        <v>1500</v>
      </c>
      <c r="K194" s="13">
        <f>J194*$N$3</f>
        <v>22.5</v>
      </c>
      <c r="L194" s="13">
        <f t="shared" si="2"/>
        <v>30</v>
      </c>
    </row>
    <row r="195" spans="1:12" x14ac:dyDescent="0.3">
      <c r="A195" s="3">
        <v>194</v>
      </c>
      <c r="B195" s="2">
        <v>45175</v>
      </c>
      <c r="C195" s="3" t="s">
        <v>206</v>
      </c>
      <c r="D195" s="3" t="s">
        <v>9</v>
      </c>
      <c r="E195" s="3" t="str" cm="1">
        <f t="array" ref="E195">_xlfn.IFS(Table1[[#This Row],[Age]]&lt;30, "Adolescent",Table1[[#This Row],[Age]]&gt;=50, "Older", Table1[[#This Row],[Age]]&gt;=30, "Adult")</f>
        <v>Older</v>
      </c>
      <c r="F195" s="3">
        <v>55</v>
      </c>
      <c r="G195" s="3" t="s">
        <v>13</v>
      </c>
      <c r="H195" s="3">
        <v>4</v>
      </c>
      <c r="I195" s="4">
        <v>50</v>
      </c>
      <c r="J195" s="13">
        <f>H195*I195</f>
        <v>200</v>
      </c>
      <c r="K195" s="13">
        <f>J195*$N$3</f>
        <v>3</v>
      </c>
      <c r="L195" s="13">
        <f t="shared" ref="L195:L258" si="3">J195*$N$4</f>
        <v>4</v>
      </c>
    </row>
    <row r="196" spans="1:12" x14ac:dyDescent="0.3">
      <c r="A196" s="3">
        <v>195</v>
      </c>
      <c r="B196" s="2">
        <v>44962</v>
      </c>
      <c r="C196" s="3" t="s">
        <v>207</v>
      </c>
      <c r="D196" s="3" t="s">
        <v>9</v>
      </c>
      <c r="E196" s="3" t="str" cm="1">
        <f t="array" ref="E196">_xlfn.IFS(Table1[[#This Row],[Age]]&lt;30, "Adolescent",Table1[[#This Row],[Age]]&gt;=50, "Older", Table1[[#This Row],[Age]]&gt;=30, "Adult")</f>
        <v>Older</v>
      </c>
      <c r="F196" s="3">
        <v>52</v>
      </c>
      <c r="G196" s="3" t="s">
        <v>13</v>
      </c>
      <c r="H196" s="3">
        <v>1</v>
      </c>
      <c r="I196" s="4">
        <v>30</v>
      </c>
      <c r="J196" s="13">
        <f>H196*I196</f>
        <v>30</v>
      </c>
      <c r="K196" s="13">
        <f>J196*$N$3</f>
        <v>0.44999999999999996</v>
      </c>
      <c r="L196" s="13">
        <f t="shared" si="3"/>
        <v>0.6</v>
      </c>
    </row>
    <row r="197" spans="1:12" x14ac:dyDescent="0.3">
      <c r="A197" s="3">
        <v>196</v>
      </c>
      <c r="B197" s="2">
        <v>45199</v>
      </c>
      <c r="C197" s="3" t="s">
        <v>208</v>
      </c>
      <c r="D197" s="3" t="s">
        <v>12</v>
      </c>
      <c r="E197" s="3" t="str" cm="1">
        <f t="array" ref="E197">_xlfn.IFS(Table1[[#This Row],[Age]]&lt;30, "Adolescent",Table1[[#This Row],[Age]]&gt;=50, "Older", Table1[[#This Row],[Age]]&gt;=30, "Adult")</f>
        <v>Adult</v>
      </c>
      <c r="F197" s="3">
        <v>32</v>
      </c>
      <c r="G197" s="3" t="s">
        <v>13</v>
      </c>
      <c r="H197" s="3">
        <v>3</v>
      </c>
      <c r="I197" s="4">
        <v>300</v>
      </c>
      <c r="J197" s="13">
        <f>H197*I197</f>
        <v>900</v>
      </c>
      <c r="K197" s="13">
        <f>J197*$N$3</f>
        <v>13.5</v>
      </c>
      <c r="L197" s="13">
        <f t="shared" si="3"/>
        <v>18</v>
      </c>
    </row>
    <row r="198" spans="1:12" x14ac:dyDescent="0.3">
      <c r="A198" s="3">
        <v>197</v>
      </c>
      <c r="B198" s="2">
        <v>44991</v>
      </c>
      <c r="C198" s="3" t="s">
        <v>209</v>
      </c>
      <c r="D198" s="3" t="s">
        <v>12</v>
      </c>
      <c r="E198" s="3" t="str" cm="1">
        <f t="array" ref="E198">_xlfn.IFS(Table1[[#This Row],[Age]]&lt;30, "Adolescent",Table1[[#This Row],[Age]]&gt;=50, "Older", Table1[[#This Row],[Age]]&gt;=30, "Adult")</f>
        <v>Adult</v>
      </c>
      <c r="F198" s="3">
        <v>42</v>
      </c>
      <c r="G198" s="3" t="s">
        <v>13</v>
      </c>
      <c r="H198" s="3">
        <v>4</v>
      </c>
      <c r="I198" s="4">
        <v>50</v>
      </c>
      <c r="J198" s="13">
        <f>H198*I198</f>
        <v>200</v>
      </c>
      <c r="K198" s="13">
        <f>J198*$N$3</f>
        <v>3</v>
      </c>
      <c r="L198" s="13">
        <f t="shared" si="3"/>
        <v>4</v>
      </c>
    </row>
    <row r="199" spans="1:12" x14ac:dyDescent="0.3">
      <c r="A199" s="3">
        <v>198</v>
      </c>
      <c r="B199" s="2">
        <v>44992</v>
      </c>
      <c r="C199" s="3" t="s">
        <v>210</v>
      </c>
      <c r="D199" s="3" t="s">
        <v>12</v>
      </c>
      <c r="E199" s="3" t="str" cm="1">
        <f t="array" ref="E199">_xlfn.IFS(Table1[[#This Row],[Age]]&lt;30, "Adolescent",Table1[[#This Row],[Age]]&gt;=50, "Older", Table1[[#This Row],[Age]]&gt;=30, "Adult")</f>
        <v>Older</v>
      </c>
      <c r="F199" s="3">
        <v>54</v>
      </c>
      <c r="G199" s="3" t="s">
        <v>10</v>
      </c>
      <c r="H199" s="3">
        <v>3</v>
      </c>
      <c r="I199" s="4">
        <v>300</v>
      </c>
      <c r="J199" s="13">
        <f>H199*I199</f>
        <v>900</v>
      </c>
      <c r="K199" s="13">
        <f>J199*$N$3</f>
        <v>13.5</v>
      </c>
      <c r="L199" s="13">
        <f t="shared" si="3"/>
        <v>18</v>
      </c>
    </row>
    <row r="200" spans="1:12" x14ac:dyDescent="0.3">
      <c r="A200" s="3">
        <v>199</v>
      </c>
      <c r="B200" s="2">
        <v>45264</v>
      </c>
      <c r="C200" s="3" t="s">
        <v>211</v>
      </c>
      <c r="D200" s="3" t="s">
        <v>9</v>
      </c>
      <c r="E200" s="3" t="str" cm="1">
        <f t="array" ref="E200">_xlfn.IFS(Table1[[#This Row],[Age]]&lt;30, "Adolescent",Table1[[#This Row],[Age]]&gt;=50, "Older", Table1[[#This Row],[Age]]&gt;=30, "Adult")</f>
        <v>Adult</v>
      </c>
      <c r="F200" s="3">
        <v>45</v>
      </c>
      <c r="G200" s="3" t="s">
        <v>10</v>
      </c>
      <c r="H200" s="3">
        <v>3</v>
      </c>
      <c r="I200" s="4">
        <v>500</v>
      </c>
      <c r="J200" s="13">
        <f>H200*I200</f>
        <v>1500</v>
      </c>
      <c r="K200" s="13">
        <f>J200*$N$3</f>
        <v>22.5</v>
      </c>
      <c r="L200" s="13">
        <f t="shared" si="3"/>
        <v>30</v>
      </c>
    </row>
    <row r="201" spans="1:12" x14ac:dyDescent="0.3">
      <c r="A201" s="3">
        <v>200</v>
      </c>
      <c r="B201" s="2">
        <v>45170</v>
      </c>
      <c r="C201" s="3" t="s">
        <v>212</v>
      </c>
      <c r="D201" s="3" t="s">
        <v>9</v>
      </c>
      <c r="E201" s="3" t="str" cm="1">
        <f t="array" ref="E201">_xlfn.IFS(Table1[[#This Row],[Age]]&lt;30, "Adolescent",Table1[[#This Row],[Age]]&gt;=50, "Older", Table1[[#This Row],[Age]]&gt;=30, "Adult")</f>
        <v>Adolescent</v>
      </c>
      <c r="F201" s="3">
        <v>27</v>
      </c>
      <c r="G201" s="3" t="s">
        <v>10</v>
      </c>
      <c r="H201" s="3">
        <v>3</v>
      </c>
      <c r="I201" s="4">
        <v>50</v>
      </c>
      <c r="J201" s="13">
        <f>H201*I201</f>
        <v>150</v>
      </c>
      <c r="K201" s="13">
        <f>J201*$N$3</f>
        <v>2.25</v>
      </c>
      <c r="L201" s="13">
        <f t="shared" si="3"/>
        <v>3</v>
      </c>
    </row>
    <row r="202" spans="1:12" x14ac:dyDescent="0.3">
      <c r="A202" s="3">
        <v>201</v>
      </c>
      <c r="B202" s="2">
        <v>45208</v>
      </c>
      <c r="C202" s="3" t="s">
        <v>213</v>
      </c>
      <c r="D202" s="3" t="s">
        <v>9</v>
      </c>
      <c r="E202" s="3" t="str" cm="1">
        <f t="array" ref="E202">_xlfn.IFS(Table1[[#This Row],[Age]]&lt;30, "Adolescent",Table1[[#This Row],[Age]]&gt;=50, "Older", Table1[[#This Row],[Age]]&gt;=30, "Adult")</f>
        <v>Older</v>
      </c>
      <c r="F202" s="3">
        <v>56</v>
      </c>
      <c r="G202" s="3" t="s">
        <v>15</v>
      </c>
      <c r="H202" s="3">
        <v>1</v>
      </c>
      <c r="I202" s="4">
        <v>25</v>
      </c>
      <c r="J202" s="13">
        <f>H202*I202</f>
        <v>25</v>
      </c>
      <c r="K202" s="13">
        <f>J202*$N$3</f>
        <v>0.375</v>
      </c>
      <c r="L202" s="13">
        <f t="shared" si="3"/>
        <v>0.5</v>
      </c>
    </row>
    <row r="203" spans="1:12" x14ac:dyDescent="0.3">
      <c r="A203" s="3">
        <v>202</v>
      </c>
      <c r="B203" s="2">
        <v>45011</v>
      </c>
      <c r="C203" s="3" t="s">
        <v>214</v>
      </c>
      <c r="D203" s="3" t="s">
        <v>12</v>
      </c>
      <c r="E203" s="3" t="str" cm="1">
        <f t="array" ref="E203">_xlfn.IFS(Table1[[#This Row],[Age]]&lt;30, "Adolescent",Table1[[#This Row],[Age]]&gt;=50, "Older", Table1[[#This Row],[Age]]&gt;=30, "Adult")</f>
        <v>Adult</v>
      </c>
      <c r="F203" s="3">
        <v>34</v>
      </c>
      <c r="G203" s="3" t="s">
        <v>13</v>
      </c>
      <c r="H203" s="3">
        <v>4</v>
      </c>
      <c r="I203" s="4">
        <v>300</v>
      </c>
      <c r="J203" s="13">
        <f>H203*I203</f>
        <v>1200</v>
      </c>
      <c r="K203" s="13">
        <f>J203*$N$3</f>
        <v>18</v>
      </c>
      <c r="L203" s="13">
        <f t="shared" si="3"/>
        <v>24</v>
      </c>
    </row>
    <row r="204" spans="1:12" x14ac:dyDescent="0.3">
      <c r="A204" s="3">
        <v>203</v>
      </c>
      <c r="B204" s="2">
        <v>45062</v>
      </c>
      <c r="C204" s="3" t="s">
        <v>215</v>
      </c>
      <c r="D204" s="3" t="s">
        <v>9</v>
      </c>
      <c r="E204" s="3" t="str" cm="1">
        <f t="array" ref="E204">_xlfn.IFS(Table1[[#This Row],[Age]]&lt;30, "Adolescent",Table1[[#This Row],[Age]]&gt;=50, "Older", Table1[[#This Row],[Age]]&gt;=30, "Adult")</f>
        <v>Older</v>
      </c>
      <c r="F204" s="3">
        <v>56</v>
      </c>
      <c r="G204" s="3" t="s">
        <v>13</v>
      </c>
      <c r="H204" s="3">
        <v>2</v>
      </c>
      <c r="I204" s="4">
        <v>500</v>
      </c>
      <c r="J204" s="13">
        <f>H204*I204</f>
        <v>1000</v>
      </c>
      <c r="K204" s="13">
        <f>J204*$N$3</f>
        <v>15</v>
      </c>
      <c r="L204" s="13">
        <f t="shared" si="3"/>
        <v>20</v>
      </c>
    </row>
    <row r="205" spans="1:12" x14ac:dyDescent="0.3">
      <c r="A205" s="3">
        <v>204</v>
      </c>
      <c r="B205" s="2">
        <v>45197</v>
      </c>
      <c r="C205" s="3" t="s">
        <v>216</v>
      </c>
      <c r="D205" s="3" t="s">
        <v>9</v>
      </c>
      <c r="E205" s="3" t="str" cm="1">
        <f t="array" ref="E205">_xlfn.IFS(Table1[[#This Row],[Age]]&lt;30, "Adolescent",Table1[[#This Row],[Age]]&gt;=50, "Older", Table1[[#This Row],[Age]]&gt;=30, "Adult")</f>
        <v>Adult</v>
      </c>
      <c r="F205" s="3">
        <v>39</v>
      </c>
      <c r="G205" s="3" t="s">
        <v>10</v>
      </c>
      <c r="H205" s="3">
        <v>1</v>
      </c>
      <c r="I205" s="4">
        <v>25</v>
      </c>
      <c r="J205" s="13">
        <f>H205*I205</f>
        <v>25</v>
      </c>
      <c r="K205" s="13">
        <f>J205*$N$3</f>
        <v>0.375</v>
      </c>
      <c r="L205" s="13">
        <f t="shared" si="3"/>
        <v>0.5</v>
      </c>
    </row>
    <row r="206" spans="1:12" x14ac:dyDescent="0.3">
      <c r="A206" s="3">
        <v>205</v>
      </c>
      <c r="B206" s="2">
        <v>45237</v>
      </c>
      <c r="C206" s="3" t="s">
        <v>217</v>
      </c>
      <c r="D206" s="3" t="s">
        <v>12</v>
      </c>
      <c r="E206" s="3" t="str" cm="1">
        <f t="array" ref="E206">_xlfn.IFS(Table1[[#This Row],[Age]]&lt;30, "Adolescent",Table1[[#This Row],[Age]]&gt;=50, "Older", Table1[[#This Row],[Age]]&gt;=30, "Adult")</f>
        <v>Adult</v>
      </c>
      <c r="F206" s="3">
        <v>43</v>
      </c>
      <c r="G206" s="3" t="s">
        <v>13</v>
      </c>
      <c r="H206" s="3">
        <v>1</v>
      </c>
      <c r="I206" s="4">
        <v>25</v>
      </c>
      <c r="J206" s="13">
        <f>H206*I206</f>
        <v>25</v>
      </c>
      <c r="K206" s="13">
        <f>J206*$N$3</f>
        <v>0.375</v>
      </c>
      <c r="L206" s="13">
        <f t="shared" si="3"/>
        <v>0.5</v>
      </c>
    </row>
    <row r="207" spans="1:12" x14ac:dyDescent="0.3">
      <c r="A207" s="3">
        <v>206</v>
      </c>
      <c r="B207" s="2">
        <v>45143</v>
      </c>
      <c r="C207" s="3" t="s">
        <v>218</v>
      </c>
      <c r="D207" s="3" t="s">
        <v>9</v>
      </c>
      <c r="E207" s="3" t="str" cm="1">
        <f t="array" ref="E207">_xlfn.IFS(Table1[[#This Row],[Age]]&lt;30, "Adolescent",Table1[[#This Row],[Age]]&gt;=50, "Older", Table1[[#This Row],[Age]]&gt;=30, "Adult")</f>
        <v>Older</v>
      </c>
      <c r="F207" s="3">
        <v>61</v>
      </c>
      <c r="G207" s="3" t="s">
        <v>13</v>
      </c>
      <c r="H207" s="3">
        <v>1</v>
      </c>
      <c r="I207" s="4">
        <v>25</v>
      </c>
      <c r="J207" s="13">
        <f>H207*I207</f>
        <v>25</v>
      </c>
      <c r="K207" s="13">
        <f>J207*$N$3</f>
        <v>0.375</v>
      </c>
      <c r="L207" s="13">
        <f t="shared" si="3"/>
        <v>0.5</v>
      </c>
    </row>
    <row r="208" spans="1:12" x14ac:dyDescent="0.3">
      <c r="A208" s="3">
        <v>207</v>
      </c>
      <c r="B208" s="2">
        <v>45035</v>
      </c>
      <c r="C208" s="3" t="s">
        <v>219</v>
      </c>
      <c r="D208" s="3" t="s">
        <v>12</v>
      </c>
      <c r="E208" s="3" t="str" cm="1">
        <f t="array" ref="E208">_xlfn.IFS(Table1[[#This Row],[Age]]&lt;30, "Adolescent",Table1[[#This Row],[Age]]&gt;=50, "Older", Table1[[#This Row],[Age]]&gt;=30, "Adult")</f>
        <v>Adult</v>
      </c>
      <c r="F208" s="3">
        <v>42</v>
      </c>
      <c r="G208" s="3" t="s">
        <v>10</v>
      </c>
      <c r="H208" s="3">
        <v>2</v>
      </c>
      <c r="I208" s="4">
        <v>25</v>
      </c>
      <c r="J208" s="13">
        <f>H208*I208</f>
        <v>50</v>
      </c>
      <c r="K208" s="13">
        <f>J208*$N$3</f>
        <v>0.75</v>
      </c>
      <c r="L208" s="13">
        <f t="shared" si="3"/>
        <v>1</v>
      </c>
    </row>
    <row r="209" spans="1:12" x14ac:dyDescent="0.3">
      <c r="A209" s="3">
        <v>208</v>
      </c>
      <c r="B209" s="2">
        <v>45203</v>
      </c>
      <c r="C209" s="3" t="s">
        <v>220</v>
      </c>
      <c r="D209" s="3" t="s">
        <v>12</v>
      </c>
      <c r="E209" s="3" t="str" cm="1">
        <f t="array" ref="E209">_xlfn.IFS(Table1[[#This Row],[Age]]&lt;30, "Adolescent",Table1[[#This Row],[Age]]&gt;=50, "Older", Table1[[#This Row],[Age]]&gt;=30, "Adult")</f>
        <v>Adult</v>
      </c>
      <c r="F209" s="3">
        <v>34</v>
      </c>
      <c r="G209" s="3" t="s">
        <v>15</v>
      </c>
      <c r="H209" s="3">
        <v>4</v>
      </c>
      <c r="I209" s="4">
        <v>50</v>
      </c>
      <c r="J209" s="13">
        <f>H209*I209</f>
        <v>200</v>
      </c>
      <c r="K209" s="13">
        <f>J209*$N$3</f>
        <v>3</v>
      </c>
      <c r="L209" s="13">
        <f t="shared" si="3"/>
        <v>4</v>
      </c>
    </row>
    <row r="210" spans="1:12" x14ac:dyDescent="0.3">
      <c r="A210" s="3">
        <v>209</v>
      </c>
      <c r="B210" s="2">
        <v>45280</v>
      </c>
      <c r="C210" s="3" t="s">
        <v>221</v>
      </c>
      <c r="D210" s="3" t="s">
        <v>12</v>
      </c>
      <c r="E210" s="3" t="str" cm="1">
        <f t="array" ref="E210">_xlfn.IFS(Table1[[#This Row],[Age]]&lt;30, "Adolescent",Table1[[#This Row],[Age]]&gt;=50, "Older", Table1[[#This Row],[Age]]&gt;=30, "Adult")</f>
        <v>Adult</v>
      </c>
      <c r="F210" s="3">
        <v>30</v>
      </c>
      <c r="G210" s="3" t="s">
        <v>15</v>
      </c>
      <c r="H210" s="3">
        <v>4</v>
      </c>
      <c r="I210" s="4">
        <v>50</v>
      </c>
      <c r="J210" s="13">
        <f>H210*I210</f>
        <v>200</v>
      </c>
      <c r="K210" s="13">
        <f>J210*$N$3</f>
        <v>3</v>
      </c>
      <c r="L210" s="13">
        <f t="shared" si="3"/>
        <v>4</v>
      </c>
    </row>
    <row r="211" spans="1:12" x14ac:dyDescent="0.3">
      <c r="A211" s="3">
        <v>210</v>
      </c>
      <c r="B211" s="2">
        <v>45029</v>
      </c>
      <c r="C211" s="3" t="s">
        <v>222</v>
      </c>
      <c r="D211" s="3" t="s">
        <v>9</v>
      </c>
      <c r="E211" s="3" t="str" cm="1">
        <f t="array" ref="E211">_xlfn.IFS(Table1[[#This Row],[Age]]&lt;30, "Adolescent",Table1[[#This Row],[Age]]&gt;=50, "Older", Table1[[#This Row],[Age]]&gt;=30, "Adult")</f>
        <v>Adult</v>
      </c>
      <c r="F211" s="3">
        <v>37</v>
      </c>
      <c r="G211" s="3" t="s">
        <v>15</v>
      </c>
      <c r="H211" s="3">
        <v>4</v>
      </c>
      <c r="I211" s="4">
        <v>50</v>
      </c>
      <c r="J211" s="13">
        <f>H211*I211</f>
        <v>200</v>
      </c>
      <c r="K211" s="13">
        <f>J211*$N$3</f>
        <v>3</v>
      </c>
      <c r="L211" s="13">
        <f t="shared" si="3"/>
        <v>4</v>
      </c>
    </row>
    <row r="212" spans="1:12" x14ac:dyDescent="0.3">
      <c r="A212" s="3">
        <v>211</v>
      </c>
      <c r="B212" s="2">
        <v>45292</v>
      </c>
      <c r="C212" s="3" t="s">
        <v>223</v>
      </c>
      <c r="D212" s="3" t="s">
        <v>9</v>
      </c>
      <c r="E212" s="3" t="str" cm="1">
        <f t="array" ref="E212">_xlfn.IFS(Table1[[#This Row],[Age]]&lt;30, "Adolescent",Table1[[#This Row],[Age]]&gt;=50, "Older", Table1[[#This Row],[Age]]&gt;=30, "Adult")</f>
        <v>Adult</v>
      </c>
      <c r="F212" s="3">
        <v>42</v>
      </c>
      <c r="G212" s="3" t="s">
        <v>10</v>
      </c>
      <c r="H212" s="3">
        <v>3</v>
      </c>
      <c r="I212" s="4">
        <v>500</v>
      </c>
      <c r="J212" s="13">
        <f>H212*I212</f>
        <v>1500</v>
      </c>
      <c r="K212" s="13">
        <f>J212*$N$3</f>
        <v>22.5</v>
      </c>
      <c r="L212" s="13">
        <f t="shared" si="3"/>
        <v>30</v>
      </c>
    </row>
    <row r="213" spans="1:12" x14ac:dyDescent="0.3">
      <c r="A213" s="3">
        <v>212</v>
      </c>
      <c r="B213" s="2">
        <v>45086</v>
      </c>
      <c r="C213" s="3" t="s">
        <v>224</v>
      </c>
      <c r="D213" s="3" t="s">
        <v>9</v>
      </c>
      <c r="E213" s="3" t="str" cm="1">
        <f t="array" ref="E213">_xlfn.IFS(Table1[[#This Row],[Age]]&lt;30, "Adolescent",Table1[[#This Row],[Age]]&gt;=50, "Older", Table1[[#This Row],[Age]]&gt;=30, "Adult")</f>
        <v>Adolescent</v>
      </c>
      <c r="F213" s="3">
        <v>21</v>
      </c>
      <c r="G213" s="3" t="s">
        <v>13</v>
      </c>
      <c r="H213" s="3">
        <v>3</v>
      </c>
      <c r="I213" s="4">
        <v>500</v>
      </c>
      <c r="J213" s="13">
        <f>H213*I213</f>
        <v>1500</v>
      </c>
      <c r="K213" s="13">
        <f>J213*$N$3</f>
        <v>22.5</v>
      </c>
      <c r="L213" s="13">
        <f t="shared" si="3"/>
        <v>30</v>
      </c>
    </row>
    <row r="214" spans="1:12" x14ac:dyDescent="0.3">
      <c r="A214" s="3">
        <v>213</v>
      </c>
      <c r="B214" s="2">
        <v>45131</v>
      </c>
      <c r="C214" s="3" t="s">
        <v>225</v>
      </c>
      <c r="D214" s="3" t="s">
        <v>9</v>
      </c>
      <c r="E214" s="3" t="str" cm="1">
        <f t="array" ref="E214">_xlfn.IFS(Table1[[#This Row],[Age]]&lt;30, "Adolescent",Table1[[#This Row],[Age]]&gt;=50, "Older", Table1[[#This Row],[Age]]&gt;=30, "Adult")</f>
        <v>Adolescent</v>
      </c>
      <c r="F214" s="3">
        <v>27</v>
      </c>
      <c r="G214" s="3" t="s">
        <v>10</v>
      </c>
      <c r="H214" s="3">
        <v>3</v>
      </c>
      <c r="I214" s="4">
        <v>500</v>
      </c>
      <c r="J214" s="13">
        <f>H214*I214</f>
        <v>1500</v>
      </c>
      <c r="K214" s="13">
        <f>J214*$N$3</f>
        <v>22.5</v>
      </c>
      <c r="L214" s="13">
        <f t="shared" si="3"/>
        <v>30</v>
      </c>
    </row>
    <row r="215" spans="1:12" x14ac:dyDescent="0.3">
      <c r="A215" s="3">
        <v>214</v>
      </c>
      <c r="B215" s="2">
        <v>45270</v>
      </c>
      <c r="C215" s="3" t="s">
        <v>226</v>
      </c>
      <c r="D215" s="3" t="s">
        <v>9</v>
      </c>
      <c r="E215" s="3" t="str" cm="1">
        <f t="array" ref="E215">_xlfn.IFS(Table1[[#This Row],[Age]]&lt;30, "Adolescent",Table1[[#This Row],[Age]]&gt;=50, "Older", Table1[[#This Row],[Age]]&gt;=30, "Adult")</f>
        <v>Adolescent</v>
      </c>
      <c r="F215" s="3">
        <v>20</v>
      </c>
      <c r="G215" s="3" t="s">
        <v>10</v>
      </c>
      <c r="H215" s="3">
        <v>2</v>
      </c>
      <c r="I215" s="4">
        <v>30</v>
      </c>
      <c r="J215" s="13">
        <f>H215*I215</f>
        <v>60</v>
      </c>
      <c r="K215" s="13">
        <f>J215*$N$3</f>
        <v>0.89999999999999991</v>
      </c>
      <c r="L215" s="13">
        <f t="shared" si="3"/>
        <v>1.2</v>
      </c>
    </row>
    <row r="216" spans="1:12" x14ac:dyDescent="0.3">
      <c r="A216" s="3">
        <v>215</v>
      </c>
      <c r="B216" s="2">
        <v>45259</v>
      </c>
      <c r="C216" s="3" t="s">
        <v>227</v>
      </c>
      <c r="D216" s="3" t="s">
        <v>9</v>
      </c>
      <c r="E216" s="3" t="str" cm="1">
        <f t="array" ref="E216">_xlfn.IFS(Table1[[#This Row],[Age]]&lt;30, "Adolescent",Table1[[#This Row],[Age]]&gt;=50, "Older", Table1[[#This Row],[Age]]&gt;=30, "Adult")</f>
        <v>Older</v>
      </c>
      <c r="F216" s="3">
        <v>58</v>
      </c>
      <c r="G216" s="3" t="s">
        <v>13</v>
      </c>
      <c r="H216" s="3">
        <v>3</v>
      </c>
      <c r="I216" s="4">
        <v>500</v>
      </c>
      <c r="J216" s="13">
        <f>H216*I216</f>
        <v>1500</v>
      </c>
      <c r="K216" s="13">
        <f>J216*$N$3</f>
        <v>22.5</v>
      </c>
      <c r="L216" s="13">
        <f t="shared" si="3"/>
        <v>30</v>
      </c>
    </row>
    <row r="217" spans="1:12" x14ac:dyDescent="0.3">
      <c r="A217" s="3">
        <v>216</v>
      </c>
      <c r="B217" s="2">
        <v>45118</v>
      </c>
      <c r="C217" s="3" t="s">
        <v>228</v>
      </c>
      <c r="D217" s="3" t="s">
        <v>9</v>
      </c>
      <c r="E217" s="3" t="str" cm="1">
        <f t="array" ref="E217">_xlfn.IFS(Table1[[#This Row],[Age]]&lt;30, "Adolescent",Table1[[#This Row],[Age]]&gt;=50, "Older", Table1[[#This Row],[Age]]&gt;=30, "Adult")</f>
        <v>Older</v>
      </c>
      <c r="F217" s="3">
        <v>62</v>
      </c>
      <c r="G217" s="3" t="s">
        <v>15</v>
      </c>
      <c r="H217" s="3">
        <v>2</v>
      </c>
      <c r="I217" s="4">
        <v>50</v>
      </c>
      <c r="J217" s="13">
        <f>H217*I217</f>
        <v>100</v>
      </c>
      <c r="K217" s="13">
        <f>J217*$N$3</f>
        <v>1.5</v>
      </c>
      <c r="L217" s="13">
        <f t="shared" si="3"/>
        <v>2</v>
      </c>
    </row>
    <row r="218" spans="1:12" x14ac:dyDescent="0.3">
      <c r="A218" s="3">
        <v>217</v>
      </c>
      <c r="B218" s="2">
        <v>45151</v>
      </c>
      <c r="C218" s="3" t="s">
        <v>229</v>
      </c>
      <c r="D218" s="3" t="s">
        <v>12</v>
      </c>
      <c r="E218" s="3" t="str" cm="1">
        <f t="array" ref="E218">_xlfn.IFS(Table1[[#This Row],[Age]]&lt;30, "Adolescent",Table1[[#This Row],[Age]]&gt;=50, "Older", Table1[[#This Row],[Age]]&gt;=30, "Adult")</f>
        <v>Adult</v>
      </c>
      <c r="F218" s="3">
        <v>35</v>
      </c>
      <c r="G218" s="3" t="s">
        <v>15</v>
      </c>
      <c r="H218" s="3">
        <v>4</v>
      </c>
      <c r="I218" s="4">
        <v>50</v>
      </c>
      <c r="J218" s="13">
        <f>H218*I218</f>
        <v>200</v>
      </c>
      <c r="K218" s="13">
        <f>J218*$N$3</f>
        <v>3</v>
      </c>
      <c r="L218" s="13">
        <f t="shared" si="3"/>
        <v>4</v>
      </c>
    </row>
    <row r="219" spans="1:12" x14ac:dyDescent="0.3">
      <c r="A219" s="3">
        <v>218</v>
      </c>
      <c r="B219" s="2">
        <v>45191</v>
      </c>
      <c r="C219" s="3" t="s">
        <v>230</v>
      </c>
      <c r="D219" s="3" t="s">
        <v>9</v>
      </c>
      <c r="E219" s="3" t="str" cm="1">
        <f t="array" ref="E219">_xlfn.IFS(Table1[[#This Row],[Age]]&lt;30, "Adolescent",Table1[[#This Row],[Age]]&gt;=50, "Older", Table1[[#This Row],[Age]]&gt;=30, "Adult")</f>
        <v>Older</v>
      </c>
      <c r="F219" s="3">
        <v>64</v>
      </c>
      <c r="G219" s="3" t="s">
        <v>10</v>
      </c>
      <c r="H219" s="3">
        <v>3</v>
      </c>
      <c r="I219" s="4">
        <v>30</v>
      </c>
      <c r="J219" s="13">
        <f>H219*I219</f>
        <v>90</v>
      </c>
      <c r="K219" s="13">
        <f>J219*$N$3</f>
        <v>1.3499999999999999</v>
      </c>
      <c r="L219" s="13">
        <f t="shared" si="3"/>
        <v>1.8</v>
      </c>
    </row>
    <row r="220" spans="1:12" x14ac:dyDescent="0.3">
      <c r="A220" s="3">
        <v>219</v>
      </c>
      <c r="B220" s="2">
        <v>45158</v>
      </c>
      <c r="C220" s="3" t="s">
        <v>231</v>
      </c>
      <c r="D220" s="3" t="s">
        <v>12</v>
      </c>
      <c r="E220" s="3" t="str" cm="1">
        <f t="array" ref="E220">_xlfn.IFS(Table1[[#This Row],[Age]]&lt;30, "Adolescent",Table1[[#This Row],[Age]]&gt;=50, "Older", Table1[[#This Row],[Age]]&gt;=30, "Adult")</f>
        <v>Older</v>
      </c>
      <c r="F220" s="3">
        <v>53</v>
      </c>
      <c r="G220" s="3" t="s">
        <v>15</v>
      </c>
      <c r="H220" s="3">
        <v>3</v>
      </c>
      <c r="I220" s="4">
        <v>30</v>
      </c>
      <c r="J220" s="13">
        <f>H220*I220</f>
        <v>90</v>
      </c>
      <c r="K220" s="13">
        <f>J220*$N$3</f>
        <v>1.3499999999999999</v>
      </c>
      <c r="L220" s="13">
        <f t="shared" si="3"/>
        <v>1.8</v>
      </c>
    </row>
    <row r="221" spans="1:12" x14ac:dyDescent="0.3">
      <c r="A221" s="3">
        <v>220</v>
      </c>
      <c r="B221" s="2">
        <v>44988</v>
      </c>
      <c r="C221" s="3" t="s">
        <v>232</v>
      </c>
      <c r="D221" s="3" t="s">
        <v>9</v>
      </c>
      <c r="E221" s="3" t="str" cm="1">
        <f t="array" ref="E221">_xlfn.IFS(Table1[[#This Row],[Age]]&lt;30, "Adolescent",Table1[[#This Row],[Age]]&gt;=50, "Older", Table1[[#This Row],[Age]]&gt;=30, "Adult")</f>
        <v>Older</v>
      </c>
      <c r="F221" s="3">
        <v>64</v>
      </c>
      <c r="G221" s="3" t="s">
        <v>10</v>
      </c>
      <c r="H221" s="3">
        <v>1</v>
      </c>
      <c r="I221" s="4">
        <v>500</v>
      </c>
      <c r="J221" s="13">
        <f>H221*I221</f>
        <v>500</v>
      </c>
      <c r="K221" s="13">
        <f>J221*$N$3</f>
        <v>7.5</v>
      </c>
      <c r="L221" s="13">
        <f t="shared" si="3"/>
        <v>10</v>
      </c>
    </row>
    <row r="222" spans="1:12" x14ac:dyDescent="0.3">
      <c r="A222" s="3">
        <v>221</v>
      </c>
      <c r="B222" s="2">
        <v>45053</v>
      </c>
      <c r="C222" s="3" t="s">
        <v>233</v>
      </c>
      <c r="D222" s="3" t="s">
        <v>9</v>
      </c>
      <c r="E222" s="3" t="str" cm="1">
        <f t="array" ref="E222">_xlfn.IFS(Table1[[#This Row],[Age]]&lt;30, "Adolescent",Table1[[#This Row],[Age]]&gt;=50, "Older", Table1[[#This Row],[Age]]&gt;=30, "Adult")</f>
        <v>Adult</v>
      </c>
      <c r="F222" s="3">
        <v>39</v>
      </c>
      <c r="G222" s="3" t="s">
        <v>10</v>
      </c>
      <c r="H222" s="3">
        <v>2</v>
      </c>
      <c r="I222" s="4">
        <v>300</v>
      </c>
      <c r="J222" s="13">
        <f>H222*I222</f>
        <v>600</v>
      </c>
      <c r="K222" s="13">
        <f>J222*$N$3</f>
        <v>9</v>
      </c>
      <c r="L222" s="13">
        <f t="shared" si="3"/>
        <v>12</v>
      </c>
    </row>
    <row r="223" spans="1:12" x14ac:dyDescent="0.3">
      <c r="A223" s="3">
        <v>222</v>
      </c>
      <c r="B223" s="2">
        <v>45042</v>
      </c>
      <c r="C223" s="3" t="s">
        <v>234</v>
      </c>
      <c r="D223" s="3" t="s">
        <v>9</v>
      </c>
      <c r="E223" s="3" t="str" cm="1">
        <f t="array" ref="E223">_xlfn.IFS(Table1[[#This Row],[Age]]&lt;30, "Adolescent",Table1[[#This Row],[Age]]&gt;=50, "Older", Table1[[#This Row],[Age]]&gt;=30, "Adult")</f>
        <v>Older</v>
      </c>
      <c r="F223" s="3">
        <v>51</v>
      </c>
      <c r="G223" s="3" t="s">
        <v>13</v>
      </c>
      <c r="H223" s="3">
        <v>4</v>
      </c>
      <c r="I223" s="4">
        <v>30</v>
      </c>
      <c r="J223" s="13">
        <f>H223*I223</f>
        <v>120</v>
      </c>
      <c r="K223" s="13">
        <f>J223*$N$3</f>
        <v>1.7999999999999998</v>
      </c>
      <c r="L223" s="13">
        <f t="shared" si="3"/>
        <v>2.4</v>
      </c>
    </row>
    <row r="224" spans="1:12" x14ac:dyDescent="0.3">
      <c r="A224" s="3">
        <v>223</v>
      </c>
      <c r="B224" s="2">
        <v>44959</v>
      </c>
      <c r="C224" s="3" t="s">
        <v>235</v>
      </c>
      <c r="D224" s="3" t="s">
        <v>12</v>
      </c>
      <c r="E224" s="3" t="str" cm="1">
        <f t="array" ref="E224">_xlfn.IFS(Table1[[#This Row],[Age]]&lt;30, "Adolescent",Table1[[#This Row],[Age]]&gt;=50, "Older", Table1[[#This Row],[Age]]&gt;=30, "Adult")</f>
        <v>Older</v>
      </c>
      <c r="F224" s="3">
        <v>64</v>
      </c>
      <c r="G224" s="3" t="s">
        <v>13</v>
      </c>
      <c r="H224" s="3">
        <v>1</v>
      </c>
      <c r="I224" s="4">
        <v>25</v>
      </c>
      <c r="J224" s="13">
        <f>H224*I224</f>
        <v>25</v>
      </c>
      <c r="K224" s="13">
        <f>J224*$N$3</f>
        <v>0.375</v>
      </c>
      <c r="L224" s="13">
        <f t="shared" si="3"/>
        <v>0.5</v>
      </c>
    </row>
    <row r="225" spans="1:12" x14ac:dyDescent="0.3">
      <c r="A225" s="3">
        <v>224</v>
      </c>
      <c r="B225" s="2">
        <v>45100</v>
      </c>
      <c r="C225" s="3" t="s">
        <v>236</v>
      </c>
      <c r="D225" s="3" t="s">
        <v>12</v>
      </c>
      <c r="E225" s="3" t="str" cm="1">
        <f t="array" ref="E225">_xlfn.IFS(Table1[[#This Row],[Age]]&lt;30, "Adolescent",Table1[[#This Row],[Age]]&gt;=50, "Older", Table1[[#This Row],[Age]]&gt;=30, "Adult")</f>
        <v>Adolescent</v>
      </c>
      <c r="F225" s="3">
        <v>25</v>
      </c>
      <c r="G225" s="3" t="s">
        <v>13</v>
      </c>
      <c r="H225" s="3">
        <v>1</v>
      </c>
      <c r="I225" s="4">
        <v>50</v>
      </c>
      <c r="J225" s="13">
        <f>H225*I225</f>
        <v>50</v>
      </c>
      <c r="K225" s="13">
        <f>J225*$N$3</f>
        <v>0.75</v>
      </c>
      <c r="L225" s="13">
        <f t="shared" si="3"/>
        <v>1</v>
      </c>
    </row>
    <row r="226" spans="1:12" x14ac:dyDescent="0.3">
      <c r="A226" s="3">
        <v>225</v>
      </c>
      <c r="B226" s="2">
        <v>44937</v>
      </c>
      <c r="C226" s="3" t="s">
        <v>237</v>
      </c>
      <c r="D226" s="3" t="s">
        <v>12</v>
      </c>
      <c r="E226" s="3" t="str" cm="1">
        <f t="array" ref="E226">_xlfn.IFS(Table1[[#This Row],[Age]]&lt;30, "Adolescent",Table1[[#This Row],[Age]]&gt;=50, "Older", Table1[[#This Row],[Age]]&gt;=30, "Adult")</f>
        <v>Older</v>
      </c>
      <c r="F226" s="3">
        <v>57</v>
      </c>
      <c r="G226" s="3" t="s">
        <v>10</v>
      </c>
      <c r="H226" s="3">
        <v>4</v>
      </c>
      <c r="I226" s="4">
        <v>25</v>
      </c>
      <c r="J226" s="13">
        <f>H226*I226</f>
        <v>100</v>
      </c>
      <c r="K226" s="13">
        <f>J226*$N$3</f>
        <v>1.5</v>
      </c>
      <c r="L226" s="13">
        <f t="shared" si="3"/>
        <v>2</v>
      </c>
    </row>
    <row r="227" spans="1:12" x14ac:dyDescent="0.3">
      <c r="A227" s="3">
        <v>226</v>
      </c>
      <c r="B227" s="2">
        <v>45228</v>
      </c>
      <c r="C227" s="3" t="s">
        <v>238</v>
      </c>
      <c r="D227" s="3" t="s">
        <v>12</v>
      </c>
      <c r="E227" s="3" t="str" cm="1">
        <f t="array" ref="E227">_xlfn.IFS(Table1[[#This Row],[Age]]&lt;30, "Adolescent",Table1[[#This Row],[Age]]&gt;=50, "Older", Table1[[#This Row],[Age]]&gt;=30, "Adult")</f>
        <v>Older</v>
      </c>
      <c r="F227" s="3">
        <v>61</v>
      </c>
      <c r="G227" s="3" t="s">
        <v>13</v>
      </c>
      <c r="H227" s="3">
        <v>1</v>
      </c>
      <c r="I227" s="4">
        <v>50</v>
      </c>
      <c r="J227" s="13">
        <f>H227*I227</f>
        <v>50</v>
      </c>
      <c r="K227" s="13">
        <f>J227*$N$3</f>
        <v>0.75</v>
      </c>
      <c r="L227" s="13">
        <f t="shared" si="3"/>
        <v>1</v>
      </c>
    </row>
    <row r="228" spans="1:12" x14ac:dyDescent="0.3">
      <c r="A228" s="3">
        <v>227</v>
      </c>
      <c r="B228" s="2">
        <v>45210</v>
      </c>
      <c r="C228" s="3" t="s">
        <v>239</v>
      </c>
      <c r="D228" s="3" t="s">
        <v>9</v>
      </c>
      <c r="E228" s="3" t="str" cm="1">
        <f t="array" ref="E228">_xlfn.IFS(Table1[[#This Row],[Age]]&lt;30, "Adolescent",Table1[[#This Row],[Age]]&gt;=50, "Older", Table1[[#This Row],[Age]]&gt;=30, "Adult")</f>
        <v>Adult</v>
      </c>
      <c r="F228" s="3">
        <v>36</v>
      </c>
      <c r="G228" s="3" t="s">
        <v>15</v>
      </c>
      <c r="H228" s="3">
        <v>2</v>
      </c>
      <c r="I228" s="4">
        <v>50</v>
      </c>
      <c r="J228" s="13">
        <f>H228*I228</f>
        <v>100</v>
      </c>
      <c r="K228" s="13">
        <f>J228*$N$3</f>
        <v>1.5</v>
      </c>
      <c r="L228" s="13">
        <f t="shared" si="3"/>
        <v>2</v>
      </c>
    </row>
    <row r="229" spans="1:12" x14ac:dyDescent="0.3">
      <c r="A229" s="3">
        <v>228</v>
      </c>
      <c r="B229" s="2">
        <v>45044</v>
      </c>
      <c r="C229" s="3" t="s">
        <v>240</v>
      </c>
      <c r="D229" s="3" t="s">
        <v>12</v>
      </c>
      <c r="E229" s="3" t="str" cm="1">
        <f t="array" ref="E229">_xlfn.IFS(Table1[[#This Row],[Age]]&lt;30, "Adolescent",Table1[[#This Row],[Age]]&gt;=50, "Older", Table1[[#This Row],[Age]]&gt;=30, "Adult")</f>
        <v>Older</v>
      </c>
      <c r="F229" s="3">
        <v>59</v>
      </c>
      <c r="G229" s="3" t="s">
        <v>15</v>
      </c>
      <c r="H229" s="3">
        <v>2</v>
      </c>
      <c r="I229" s="4">
        <v>30</v>
      </c>
      <c r="J229" s="13">
        <f>H229*I229</f>
        <v>60</v>
      </c>
      <c r="K229" s="13">
        <f>J229*$N$3</f>
        <v>0.89999999999999991</v>
      </c>
      <c r="L229" s="13">
        <f t="shared" si="3"/>
        <v>1.2</v>
      </c>
    </row>
    <row r="230" spans="1:12" x14ac:dyDescent="0.3">
      <c r="A230" s="3">
        <v>229</v>
      </c>
      <c r="B230" s="2">
        <v>45228</v>
      </c>
      <c r="C230" s="3" t="s">
        <v>241</v>
      </c>
      <c r="D230" s="3" t="s">
        <v>9</v>
      </c>
      <c r="E230" s="3" t="str" cm="1">
        <f t="array" ref="E230">_xlfn.IFS(Table1[[#This Row],[Age]]&lt;30, "Adolescent",Table1[[#This Row],[Age]]&gt;=50, "Older", Table1[[#This Row],[Age]]&gt;=30, "Adult")</f>
        <v>Older</v>
      </c>
      <c r="F230" s="3">
        <v>58</v>
      </c>
      <c r="G230" s="3" t="s">
        <v>10</v>
      </c>
      <c r="H230" s="3">
        <v>3</v>
      </c>
      <c r="I230" s="4">
        <v>30</v>
      </c>
      <c r="J230" s="13">
        <f>H230*I230</f>
        <v>90</v>
      </c>
      <c r="K230" s="13">
        <f>J230*$N$3</f>
        <v>1.3499999999999999</v>
      </c>
      <c r="L230" s="13">
        <f t="shared" si="3"/>
        <v>1.8</v>
      </c>
    </row>
    <row r="231" spans="1:12" x14ac:dyDescent="0.3">
      <c r="A231" s="3">
        <v>230</v>
      </c>
      <c r="B231" s="2">
        <v>45039</v>
      </c>
      <c r="C231" s="3" t="s">
        <v>242</v>
      </c>
      <c r="D231" s="3" t="s">
        <v>9</v>
      </c>
      <c r="E231" s="3" t="str" cm="1">
        <f t="array" ref="E231">_xlfn.IFS(Table1[[#This Row],[Age]]&lt;30, "Adolescent",Table1[[#This Row],[Age]]&gt;=50, "Older", Table1[[#This Row],[Age]]&gt;=30, "Adult")</f>
        <v>Older</v>
      </c>
      <c r="F231" s="3">
        <v>54</v>
      </c>
      <c r="G231" s="3" t="s">
        <v>10</v>
      </c>
      <c r="H231" s="3">
        <v>1</v>
      </c>
      <c r="I231" s="4">
        <v>25</v>
      </c>
      <c r="J231" s="13">
        <f>H231*I231</f>
        <v>25</v>
      </c>
      <c r="K231" s="13">
        <f>J231*$N$3</f>
        <v>0.375</v>
      </c>
      <c r="L231" s="13">
        <f t="shared" si="3"/>
        <v>0.5</v>
      </c>
    </row>
    <row r="232" spans="1:12" x14ac:dyDescent="0.3">
      <c r="A232" s="3">
        <v>231</v>
      </c>
      <c r="B232" s="2">
        <v>44930</v>
      </c>
      <c r="C232" s="3" t="s">
        <v>243</v>
      </c>
      <c r="D232" s="3" t="s">
        <v>12</v>
      </c>
      <c r="E232" s="3" t="str" cm="1">
        <f t="array" ref="E232">_xlfn.IFS(Table1[[#This Row],[Age]]&lt;30, "Adolescent",Table1[[#This Row],[Age]]&gt;=50, "Older", Table1[[#This Row],[Age]]&gt;=30, "Adult")</f>
        <v>Adolescent</v>
      </c>
      <c r="F232" s="3">
        <v>23</v>
      </c>
      <c r="G232" s="3" t="s">
        <v>13</v>
      </c>
      <c r="H232" s="3">
        <v>3</v>
      </c>
      <c r="I232" s="4">
        <v>50</v>
      </c>
      <c r="J232" s="13">
        <f>H232*I232</f>
        <v>150</v>
      </c>
      <c r="K232" s="13">
        <f>J232*$N$3</f>
        <v>2.25</v>
      </c>
      <c r="L232" s="13">
        <f t="shared" si="3"/>
        <v>3</v>
      </c>
    </row>
    <row r="233" spans="1:12" x14ac:dyDescent="0.3">
      <c r="A233" s="3">
        <v>232</v>
      </c>
      <c r="B233" s="2">
        <v>44963</v>
      </c>
      <c r="C233" s="3" t="s">
        <v>244</v>
      </c>
      <c r="D233" s="3" t="s">
        <v>12</v>
      </c>
      <c r="E233" s="3" t="str" cm="1">
        <f t="array" ref="E233">_xlfn.IFS(Table1[[#This Row],[Age]]&lt;30, "Adolescent",Table1[[#This Row],[Age]]&gt;=50, "Older", Table1[[#This Row],[Age]]&gt;=30, "Adult")</f>
        <v>Adult</v>
      </c>
      <c r="F233" s="3">
        <v>43</v>
      </c>
      <c r="G233" s="3" t="s">
        <v>10</v>
      </c>
      <c r="H233" s="3">
        <v>1</v>
      </c>
      <c r="I233" s="4">
        <v>25</v>
      </c>
      <c r="J233" s="13">
        <f>H233*I233</f>
        <v>25</v>
      </c>
      <c r="K233" s="13">
        <f>J233*$N$3</f>
        <v>0.375</v>
      </c>
      <c r="L233" s="13">
        <f t="shared" si="3"/>
        <v>0.5</v>
      </c>
    </row>
    <row r="234" spans="1:12" x14ac:dyDescent="0.3">
      <c r="A234" s="3">
        <v>233</v>
      </c>
      <c r="B234" s="2">
        <v>45289</v>
      </c>
      <c r="C234" s="3" t="s">
        <v>245</v>
      </c>
      <c r="D234" s="3" t="s">
        <v>12</v>
      </c>
      <c r="E234" s="3" t="str" cm="1">
        <f t="array" ref="E234">_xlfn.IFS(Table1[[#This Row],[Age]]&lt;30, "Adolescent",Table1[[#This Row],[Age]]&gt;=50, "Older", Table1[[#This Row],[Age]]&gt;=30, "Adult")</f>
        <v>Older</v>
      </c>
      <c r="F234" s="3">
        <v>51</v>
      </c>
      <c r="G234" s="3" t="s">
        <v>10</v>
      </c>
      <c r="H234" s="3">
        <v>2</v>
      </c>
      <c r="I234" s="4">
        <v>300</v>
      </c>
      <c r="J234" s="13">
        <f>H234*I234</f>
        <v>600</v>
      </c>
      <c r="K234" s="13">
        <f>J234*$N$3</f>
        <v>9</v>
      </c>
      <c r="L234" s="13">
        <f t="shared" si="3"/>
        <v>12</v>
      </c>
    </row>
    <row r="235" spans="1:12" x14ac:dyDescent="0.3">
      <c r="A235" s="3">
        <v>234</v>
      </c>
      <c r="B235" s="2">
        <v>45250</v>
      </c>
      <c r="C235" s="3" t="s">
        <v>246</v>
      </c>
      <c r="D235" s="3" t="s">
        <v>12</v>
      </c>
      <c r="E235" s="3" t="str" cm="1">
        <f t="array" ref="E235">_xlfn.IFS(Table1[[#This Row],[Age]]&lt;30, "Adolescent",Table1[[#This Row],[Age]]&gt;=50, "Older", Table1[[#This Row],[Age]]&gt;=30, "Adult")</f>
        <v>Older</v>
      </c>
      <c r="F235" s="3">
        <v>62</v>
      </c>
      <c r="G235" s="3" t="s">
        <v>15</v>
      </c>
      <c r="H235" s="3">
        <v>2</v>
      </c>
      <c r="I235" s="4">
        <v>25</v>
      </c>
      <c r="J235" s="13">
        <f>H235*I235</f>
        <v>50</v>
      </c>
      <c r="K235" s="13">
        <f>J235*$N$3</f>
        <v>0.75</v>
      </c>
      <c r="L235" s="13">
        <f t="shared" si="3"/>
        <v>1</v>
      </c>
    </row>
    <row r="236" spans="1:12" x14ac:dyDescent="0.3">
      <c r="A236" s="3">
        <v>235</v>
      </c>
      <c r="B236" s="2">
        <v>44957</v>
      </c>
      <c r="C236" s="3" t="s">
        <v>247</v>
      </c>
      <c r="D236" s="3" t="s">
        <v>12</v>
      </c>
      <c r="E236" s="3" t="str" cm="1">
        <f t="array" ref="E236">_xlfn.IFS(Table1[[#This Row],[Age]]&lt;30, "Adolescent",Table1[[#This Row],[Age]]&gt;=50, "Older", Table1[[#This Row],[Age]]&gt;=30, "Adult")</f>
        <v>Adolescent</v>
      </c>
      <c r="F236" s="3">
        <v>23</v>
      </c>
      <c r="G236" s="3" t="s">
        <v>15</v>
      </c>
      <c r="H236" s="3">
        <v>2</v>
      </c>
      <c r="I236" s="4">
        <v>500</v>
      </c>
      <c r="J236" s="13">
        <f>H236*I236</f>
        <v>1000</v>
      </c>
      <c r="K236" s="13">
        <f>J236*$N$3</f>
        <v>15</v>
      </c>
      <c r="L236" s="13">
        <f t="shared" si="3"/>
        <v>20</v>
      </c>
    </row>
    <row r="237" spans="1:12" x14ac:dyDescent="0.3">
      <c r="A237" s="3">
        <v>236</v>
      </c>
      <c r="B237" s="2">
        <v>45044</v>
      </c>
      <c r="C237" s="3" t="s">
        <v>248</v>
      </c>
      <c r="D237" s="3" t="s">
        <v>12</v>
      </c>
      <c r="E237" s="3" t="str" cm="1">
        <f t="array" ref="E237">_xlfn.IFS(Table1[[#This Row],[Age]]&lt;30, "Adolescent",Table1[[#This Row],[Age]]&gt;=50, "Older", Table1[[#This Row],[Age]]&gt;=30, "Adult")</f>
        <v>Older</v>
      </c>
      <c r="F237" s="3">
        <v>54</v>
      </c>
      <c r="G237" s="3" t="s">
        <v>13</v>
      </c>
      <c r="H237" s="3">
        <v>1</v>
      </c>
      <c r="I237" s="4">
        <v>25</v>
      </c>
      <c r="J237" s="13">
        <f>H237*I237</f>
        <v>25</v>
      </c>
      <c r="K237" s="13">
        <f>J237*$N$3</f>
        <v>0.375</v>
      </c>
      <c r="L237" s="13">
        <f t="shared" si="3"/>
        <v>0.5</v>
      </c>
    </row>
    <row r="238" spans="1:12" x14ac:dyDescent="0.3">
      <c r="A238" s="3">
        <v>237</v>
      </c>
      <c r="B238" s="2">
        <v>44961</v>
      </c>
      <c r="C238" s="3" t="s">
        <v>249</v>
      </c>
      <c r="D238" s="3" t="s">
        <v>12</v>
      </c>
      <c r="E238" s="3" t="str" cm="1">
        <f t="array" ref="E238">_xlfn.IFS(Table1[[#This Row],[Age]]&lt;30, "Adolescent",Table1[[#This Row],[Age]]&gt;=50, "Older", Table1[[#This Row],[Age]]&gt;=30, "Adult")</f>
        <v>Older</v>
      </c>
      <c r="F238" s="3">
        <v>50</v>
      </c>
      <c r="G238" s="3" t="s">
        <v>10</v>
      </c>
      <c r="H238" s="3">
        <v>2</v>
      </c>
      <c r="I238" s="4">
        <v>500</v>
      </c>
      <c r="J238" s="13">
        <f>H238*I238</f>
        <v>1000</v>
      </c>
      <c r="K238" s="13">
        <f>J238*$N$3</f>
        <v>15</v>
      </c>
      <c r="L238" s="13">
        <f t="shared" si="3"/>
        <v>20</v>
      </c>
    </row>
    <row r="239" spans="1:12" x14ac:dyDescent="0.3">
      <c r="A239" s="3">
        <v>238</v>
      </c>
      <c r="B239" s="2">
        <v>44943</v>
      </c>
      <c r="C239" s="3" t="s">
        <v>250</v>
      </c>
      <c r="D239" s="3" t="s">
        <v>12</v>
      </c>
      <c r="E239" s="3" t="str" cm="1">
        <f t="array" ref="E239">_xlfn.IFS(Table1[[#This Row],[Age]]&lt;30, "Adolescent",Table1[[#This Row],[Age]]&gt;=50, "Older", Table1[[#This Row],[Age]]&gt;=30, "Adult")</f>
        <v>Adult</v>
      </c>
      <c r="F239" s="3">
        <v>39</v>
      </c>
      <c r="G239" s="3" t="s">
        <v>10</v>
      </c>
      <c r="H239" s="3">
        <v>1</v>
      </c>
      <c r="I239" s="4">
        <v>500</v>
      </c>
      <c r="J239" s="13">
        <f>H239*I239</f>
        <v>500</v>
      </c>
      <c r="K239" s="13">
        <f>J239*$N$3</f>
        <v>7.5</v>
      </c>
      <c r="L239" s="13">
        <f t="shared" si="3"/>
        <v>10</v>
      </c>
    </row>
    <row r="240" spans="1:12" x14ac:dyDescent="0.3">
      <c r="A240" s="3">
        <v>239</v>
      </c>
      <c r="B240" s="2">
        <v>45096</v>
      </c>
      <c r="C240" s="3" t="s">
        <v>251</v>
      </c>
      <c r="D240" s="3" t="s">
        <v>9</v>
      </c>
      <c r="E240" s="3" t="str" cm="1">
        <f t="array" ref="E240">_xlfn.IFS(Table1[[#This Row],[Age]]&lt;30, "Adolescent",Table1[[#This Row],[Age]]&gt;=50, "Older", Table1[[#This Row],[Age]]&gt;=30, "Adult")</f>
        <v>Adult</v>
      </c>
      <c r="F240" s="3">
        <v>38</v>
      </c>
      <c r="G240" s="3" t="s">
        <v>15</v>
      </c>
      <c r="H240" s="3">
        <v>3</v>
      </c>
      <c r="I240" s="4">
        <v>500</v>
      </c>
      <c r="J240" s="13">
        <f>H240*I240</f>
        <v>1500</v>
      </c>
      <c r="K240" s="13">
        <f>J240*$N$3</f>
        <v>22.5</v>
      </c>
      <c r="L240" s="13">
        <f t="shared" si="3"/>
        <v>30</v>
      </c>
    </row>
    <row r="241" spans="1:12" x14ac:dyDescent="0.3">
      <c r="A241" s="3">
        <v>240</v>
      </c>
      <c r="B241" s="2">
        <v>44963</v>
      </c>
      <c r="C241" s="3" t="s">
        <v>252</v>
      </c>
      <c r="D241" s="3" t="s">
        <v>12</v>
      </c>
      <c r="E241" s="3" t="str" cm="1">
        <f t="array" ref="E241">_xlfn.IFS(Table1[[#This Row],[Age]]&lt;30, "Adolescent",Table1[[#This Row],[Age]]&gt;=50, "Older", Table1[[#This Row],[Age]]&gt;=30, "Adult")</f>
        <v>Adolescent</v>
      </c>
      <c r="F241" s="3">
        <v>23</v>
      </c>
      <c r="G241" s="3" t="s">
        <v>10</v>
      </c>
      <c r="H241" s="3">
        <v>1</v>
      </c>
      <c r="I241" s="4">
        <v>300</v>
      </c>
      <c r="J241" s="13">
        <f>H241*I241</f>
        <v>300</v>
      </c>
      <c r="K241" s="13">
        <f>J241*$N$3</f>
        <v>4.5</v>
      </c>
      <c r="L241" s="13">
        <f t="shared" si="3"/>
        <v>6</v>
      </c>
    </row>
    <row r="242" spans="1:12" x14ac:dyDescent="0.3">
      <c r="A242" s="3">
        <v>241</v>
      </c>
      <c r="B242" s="2">
        <v>45190</v>
      </c>
      <c r="C242" s="3" t="s">
        <v>253</v>
      </c>
      <c r="D242" s="3" t="s">
        <v>12</v>
      </c>
      <c r="E242" s="3" t="str" cm="1">
        <f t="array" ref="E242">_xlfn.IFS(Table1[[#This Row],[Age]]&lt;30, "Adolescent",Table1[[#This Row],[Age]]&gt;=50, "Older", Table1[[#This Row],[Age]]&gt;=30, "Adult")</f>
        <v>Adolescent</v>
      </c>
      <c r="F242" s="3">
        <v>23</v>
      </c>
      <c r="G242" s="3" t="s">
        <v>15</v>
      </c>
      <c r="H242" s="3">
        <v>3</v>
      </c>
      <c r="I242" s="4">
        <v>25</v>
      </c>
      <c r="J242" s="13">
        <f>H242*I242</f>
        <v>75</v>
      </c>
      <c r="K242" s="13">
        <f>J242*$N$3</f>
        <v>1.125</v>
      </c>
      <c r="L242" s="13">
        <f t="shared" si="3"/>
        <v>1.5</v>
      </c>
    </row>
    <row r="243" spans="1:12" x14ac:dyDescent="0.3">
      <c r="A243" s="3">
        <v>242</v>
      </c>
      <c r="B243" s="2">
        <v>45048</v>
      </c>
      <c r="C243" s="3" t="s">
        <v>254</v>
      </c>
      <c r="D243" s="3" t="s">
        <v>9</v>
      </c>
      <c r="E243" s="3" t="str" cm="1">
        <f t="array" ref="E243">_xlfn.IFS(Table1[[#This Row],[Age]]&lt;30, "Adolescent",Table1[[#This Row],[Age]]&gt;=50, "Older", Table1[[#This Row],[Age]]&gt;=30, "Adult")</f>
        <v>Adolescent</v>
      </c>
      <c r="F243" s="3">
        <v>21</v>
      </c>
      <c r="G243" s="3" t="s">
        <v>13</v>
      </c>
      <c r="H243" s="3">
        <v>1</v>
      </c>
      <c r="I243" s="4">
        <v>25</v>
      </c>
      <c r="J243" s="13">
        <f>H243*I243</f>
        <v>25</v>
      </c>
      <c r="K243" s="13">
        <f>J243*$N$3</f>
        <v>0.375</v>
      </c>
      <c r="L243" s="13">
        <f t="shared" si="3"/>
        <v>0.5</v>
      </c>
    </row>
    <row r="244" spans="1:12" x14ac:dyDescent="0.3">
      <c r="A244" s="3">
        <v>243</v>
      </c>
      <c r="B244" s="2">
        <v>45069</v>
      </c>
      <c r="C244" s="3" t="s">
        <v>255</v>
      </c>
      <c r="D244" s="3" t="s">
        <v>12</v>
      </c>
      <c r="E244" s="3" t="str" cm="1">
        <f t="array" ref="E244">_xlfn.IFS(Table1[[#This Row],[Age]]&lt;30, "Adolescent",Table1[[#This Row],[Age]]&gt;=50, "Older", Table1[[#This Row],[Age]]&gt;=30, "Adult")</f>
        <v>Adult</v>
      </c>
      <c r="F244" s="3">
        <v>47</v>
      </c>
      <c r="G244" s="3" t="s">
        <v>15</v>
      </c>
      <c r="H244" s="3">
        <v>3</v>
      </c>
      <c r="I244" s="4">
        <v>300</v>
      </c>
      <c r="J244" s="13">
        <f>H244*I244</f>
        <v>900</v>
      </c>
      <c r="K244" s="13">
        <f>J244*$N$3</f>
        <v>13.5</v>
      </c>
      <c r="L244" s="13">
        <f t="shared" si="3"/>
        <v>18</v>
      </c>
    </row>
    <row r="245" spans="1:12" x14ac:dyDescent="0.3">
      <c r="A245" s="3">
        <v>244</v>
      </c>
      <c r="B245" s="2">
        <v>45269</v>
      </c>
      <c r="C245" s="3" t="s">
        <v>256</v>
      </c>
      <c r="D245" s="3" t="s">
        <v>9</v>
      </c>
      <c r="E245" s="3" t="str" cm="1">
        <f t="array" ref="E245">_xlfn.IFS(Table1[[#This Row],[Age]]&lt;30, "Adolescent",Table1[[#This Row],[Age]]&gt;=50, "Older", Table1[[#This Row],[Age]]&gt;=30, "Adult")</f>
        <v>Adolescent</v>
      </c>
      <c r="F245" s="3">
        <v>28</v>
      </c>
      <c r="G245" s="3" t="s">
        <v>10</v>
      </c>
      <c r="H245" s="3">
        <v>2</v>
      </c>
      <c r="I245" s="4">
        <v>50</v>
      </c>
      <c r="J245" s="13">
        <f>H245*I245</f>
        <v>100</v>
      </c>
      <c r="K245" s="13">
        <f>J245*$N$3</f>
        <v>1.5</v>
      </c>
      <c r="L245" s="13">
        <f t="shared" si="3"/>
        <v>2</v>
      </c>
    </row>
    <row r="246" spans="1:12" x14ac:dyDescent="0.3">
      <c r="A246" s="3">
        <v>245</v>
      </c>
      <c r="B246" s="2">
        <v>45175</v>
      </c>
      <c r="C246" s="3" t="s">
        <v>257</v>
      </c>
      <c r="D246" s="3" t="s">
        <v>9</v>
      </c>
      <c r="E246" s="3" t="str" cm="1">
        <f t="array" ref="E246">_xlfn.IFS(Table1[[#This Row],[Age]]&lt;30, "Adolescent",Table1[[#This Row],[Age]]&gt;=50, "Older", Table1[[#This Row],[Age]]&gt;=30, "Adult")</f>
        <v>Adult</v>
      </c>
      <c r="F246" s="3">
        <v>47</v>
      </c>
      <c r="G246" s="3" t="s">
        <v>13</v>
      </c>
      <c r="H246" s="3">
        <v>3</v>
      </c>
      <c r="I246" s="4">
        <v>30</v>
      </c>
      <c r="J246" s="13">
        <f>H246*I246</f>
        <v>90</v>
      </c>
      <c r="K246" s="13">
        <f>J246*$N$3</f>
        <v>1.3499999999999999</v>
      </c>
      <c r="L246" s="13">
        <f t="shared" si="3"/>
        <v>1.8</v>
      </c>
    </row>
    <row r="247" spans="1:12" x14ac:dyDescent="0.3">
      <c r="A247" s="3">
        <v>246</v>
      </c>
      <c r="B247" s="2">
        <v>45036</v>
      </c>
      <c r="C247" s="3" t="s">
        <v>258</v>
      </c>
      <c r="D247" s="3" t="s">
        <v>12</v>
      </c>
      <c r="E247" s="3" t="str" cm="1">
        <f t="array" ref="E247">_xlfn.IFS(Table1[[#This Row],[Age]]&lt;30, "Adolescent",Table1[[#This Row],[Age]]&gt;=50, "Older", Table1[[#This Row],[Age]]&gt;=30, "Adult")</f>
        <v>Adult</v>
      </c>
      <c r="F247" s="3">
        <v>48</v>
      </c>
      <c r="G247" s="3" t="s">
        <v>15</v>
      </c>
      <c r="H247" s="3">
        <v>2</v>
      </c>
      <c r="I247" s="4">
        <v>25</v>
      </c>
      <c r="J247" s="13">
        <f>H247*I247</f>
        <v>50</v>
      </c>
      <c r="K247" s="13">
        <f>J247*$N$3</f>
        <v>0.75</v>
      </c>
      <c r="L247" s="13">
        <f t="shared" si="3"/>
        <v>1</v>
      </c>
    </row>
    <row r="248" spans="1:12" x14ac:dyDescent="0.3">
      <c r="A248" s="3">
        <v>247</v>
      </c>
      <c r="B248" s="2">
        <v>45203</v>
      </c>
      <c r="C248" s="3" t="s">
        <v>259</v>
      </c>
      <c r="D248" s="3" t="s">
        <v>9</v>
      </c>
      <c r="E248" s="3" t="str" cm="1">
        <f t="array" ref="E248">_xlfn.IFS(Table1[[#This Row],[Age]]&lt;30, "Adolescent",Table1[[#This Row],[Age]]&gt;=50, "Older", Table1[[#This Row],[Age]]&gt;=30, "Adult")</f>
        <v>Adult</v>
      </c>
      <c r="F248" s="3">
        <v>41</v>
      </c>
      <c r="G248" s="3" t="s">
        <v>15</v>
      </c>
      <c r="H248" s="3">
        <v>2</v>
      </c>
      <c r="I248" s="4">
        <v>30</v>
      </c>
      <c r="J248" s="13">
        <f>H248*I248</f>
        <v>60</v>
      </c>
      <c r="K248" s="13">
        <f>J248*$N$3</f>
        <v>0.89999999999999991</v>
      </c>
      <c r="L248" s="13">
        <f t="shared" si="3"/>
        <v>1.2</v>
      </c>
    </row>
    <row r="249" spans="1:12" x14ac:dyDescent="0.3">
      <c r="A249" s="3">
        <v>248</v>
      </c>
      <c r="B249" s="2">
        <v>44994</v>
      </c>
      <c r="C249" s="3" t="s">
        <v>260</v>
      </c>
      <c r="D249" s="3" t="s">
        <v>9</v>
      </c>
      <c r="E249" s="3" t="str" cm="1">
        <f t="array" ref="E249">_xlfn.IFS(Table1[[#This Row],[Age]]&lt;30, "Adolescent",Table1[[#This Row],[Age]]&gt;=50, "Older", Table1[[#This Row],[Age]]&gt;=30, "Adult")</f>
        <v>Adolescent</v>
      </c>
      <c r="F249" s="3">
        <v>26</v>
      </c>
      <c r="G249" s="3" t="s">
        <v>13</v>
      </c>
      <c r="H249" s="3">
        <v>3</v>
      </c>
      <c r="I249" s="4">
        <v>300</v>
      </c>
      <c r="J249" s="13">
        <f>H249*I249</f>
        <v>900</v>
      </c>
      <c r="K249" s="13">
        <f>J249*$N$3</f>
        <v>13.5</v>
      </c>
      <c r="L249" s="13">
        <f t="shared" si="3"/>
        <v>18</v>
      </c>
    </row>
    <row r="250" spans="1:12" x14ac:dyDescent="0.3">
      <c r="A250" s="3">
        <v>249</v>
      </c>
      <c r="B250" s="2">
        <v>45219</v>
      </c>
      <c r="C250" s="3" t="s">
        <v>261</v>
      </c>
      <c r="D250" s="3" t="s">
        <v>9</v>
      </c>
      <c r="E250" s="3" t="str" cm="1">
        <f t="array" ref="E250">_xlfn.IFS(Table1[[#This Row],[Age]]&lt;30, "Adolescent",Table1[[#This Row],[Age]]&gt;=50, "Older", Table1[[#This Row],[Age]]&gt;=30, "Adult")</f>
        <v>Adolescent</v>
      </c>
      <c r="F250" s="3">
        <v>20</v>
      </c>
      <c r="G250" s="3" t="s">
        <v>13</v>
      </c>
      <c r="H250" s="3">
        <v>1</v>
      </c>
      <c r="I250" s="4">
        <v>50</v>
      </c>
      <c r="J250" s="13">
        <f>H250*I250</f>
        <v>50</v>
      </c>
      <c r="K250" s="13">
        <f>J250*$N$3</f>
        <v>0.75</v>
      </c>
      <c r="L250" s="13">
        <f t="shared" si="3"/>
        <v>1</v>
      </c>
    </row>
    <row r="251" spans="1:12" x14ac:dyDescent="0.3">
      <c r="A251" s="3">
        <v>250</v>
      </c>
      <c r="B251" s="2">
        <v>45222</v>
      </c>
      <c r="C251" s="3" t="s">
        <v>262</v>
      </c>
      <c r="D251" s="3" t="s">
        <v>9</v>
      </c>
      <c r="E251" s="3" t="str" cm="1">
        <f t="array" ref="E251">_xlfn.IFS(Table1[[#This Row],[Age]]&lt;30, "Adolescent",Table1[[#This Row],[Age]]&gt;=50, "Older", Table1[[#This Row],[Age]]&gt;=30, "Adult")</f>
        <v>Adult</v>
      </c>
      <c r="F251" s="3">
        <v>48</v>
      </c>
      <c r="G251" s="3" t="s">
        <v>15</v>
      </c>
      <c r="H251" s="3">
        <v>1</v>
      </c>
      <c r="I251" s="4">
        <v>50</v>
      </c>
      <c r="J251" s="13">
        <f>H251*I251</f>
        <v>50</v>
      </c>
      <c r="K251" s="13">
        <f>J251*$N$3</f>
        <v>0.75</v>
      </c>
      <c r="L251" s="13">
        <f t="shared" si="3"/>
        <v>1</v>
      </c>
    </row>
    <row r="252" spans="1:12" x14ac:dyDescent="0.3">
      <c r="A252" s="3">
        <v>251</v>
      </c>
      <c r="B252" s="2">
        <v>45169</v>
      </c>
      <c r="C252" s="3" t="s">
        <v>263</v>
      </c>
      <c r="D252" s="3" t="s">
        <v>12</v>
      </c>
      <c r="E252" s="3" t="str" cm="1">
        <f t="array" ref="E252">_xlfn.IFS(Table1[[#This Row],[Age]]&lt;30, "Adolescent",Table1[[#This Row],[Age]]&gt;=50, "Older", Table1[[#This Row],[Age]]&gt;=30, "Adult")</f>
        <v>Older</v>
      </c>
      <c r="F252" s="3">
        <v>57</v>
      </c>
      <c r="G252" s="3" t="s">
        <v>10</v>
      </c>
      <c r="H252" s="3">
        <v>4</v>
      </c>
      <c r="I252" s="4">
        <v>50</v>
      </c>
      <c r="J252" s="13">
        <f>H252*I252</f>
        <v>200</v>
      </c>
      <c r="K252" s="13">
        <f>J252*$N$3</f>
        <v>3</v>
      </c>
      <c r="L252" s="13">
        <f t="shared" si="3"/>
        <v>4</v>
      </c>
    </row>
    <row r="253" spans="1:12" x14ac:dyDescent="0.3">
      <c r="A253" s="3">
        <v>252</v>
      </c>
      <c r="B253" s="2">
        <v>45051</v>
      </c>
      <c r="C253" s="3" t="s">
        <v>264</v>
      </c>
      <c r="D253" s="3" t="s">
        <v>9</v>
      </c>
      <c r="E253" s="3" t="str" cm="1">
        <f t="array" ref="E253">_xlfn.IFS(Table1[[#This Row],[Age]]&lt;30, "Adolescent",Table1[[#This Row],[Age]]&gt;=50, "Older", Table1[[#This Row],[Age]]&gt;=30, "Adult")</f>
        <v>Older</v>
      </c>
      <c r="F253" s="3">
        <v>54</v>
      </c>
      <c r="G253" s="3" t="s">
        <v>15</v>
      </c>
      <c r="H253" s="3">
        <v>1</v>
      </c>
      <c r="I253" s="4">
        <v>300</v>
      </c>
      <c r="J253" s="13">
        <f>H253*I253</f>
        <v>300</v>
      </c>
      <c r="K253" s="13">
        <f>J253*$N$3</f>
        <v>4.5</v>
      </c>
      <c r="L253" s="13">
        <f t="shared" si="3"/>
        <v>6</v>
      </c>
    </row>
    <row r="254" spans="1:12" x14ac:dyDescent="0.3">
      <c r="A254" s="3">
        <v>253</v>
      </c>
      <c r="B254" s="2">
        <v>45169</v>
      </c>
      <c r="C254" s="3" t="s">
        <v>265</v>
      </c>
      <c r="D254" s="3" t="s">
        <v>12</v>
      </c>
      <c r="E254" s="3" t="str" cm="1">
        <f t="array" ref="E254">_xlfn.IFS(Table1[[#This Row],[Age]]&lt;30, "Adolescent",Table1[[#This Row],[Age]]&gt;=50, "Older", Table1[[#This Row],[Age]]&gt;=30, "Adult")</f>
        <v>Older</v>
      </c>
      <c r="F254" s="3">
        <v>53</v>
      </c>
      <c r="G254" s="3" t="s">
        <v>13</v>
      </c>
      <c r="H254" s="3">
        <v>4</v>
      </c>
      <c r="I254" s="4">
        <v>500</v>
      </c>
      <c r="J254" s="13">
        <f>H254*I254</f>
        <v>2000</v>
      </c>
      <c r="K254" s="13">
        <f>J254*$N$3</f>
        <v>30</v>
      </c>
      <c r="L254" s="13">
        <f t="shared" si="3"/>
        <v>40</v>
      </c>
    </row>
    <row r="255" spans="1:12" x14ac:dyDescent="0.3">
      <c r="A255" s="3">
        <v>254</v>
      </c>
      <c r="B255" s="2">
        <v>45135</v>
      </c>
      <c r="C255" s="3" t="s">
        <v>266</v>
      </c>
      <c r="D255" s="3" t="s">
        <v>9</v>
      </c>
      <c r="E255" s="3" t="str" cm="1">
        <f t="array" ref="E255">_xlfn.IFS(Table1[[#This Row],[Age]]&lt;30, "Adolescent",Table1[[#This Row],[Age]]&gt;=50, "Older", Table1[[#This Row],[Age]]&gt;=30, "Adult")</f>
        <v>Adult</v>
      </c>
      <c r="F255" s="3">
        <v>41</v>
      </c>
      <c r="G255" s="3" t="s">
        <v>15</v>
      </c>
      <c r="H255" s="3">
        <v>1</v>
      </c>
      <c r="I255" s="4">
        <v>500</v>
      </c>
      <c r="J255" s="13">
        <f>H255*I255</f>
        <v>500</v>
      </c>
      <c r="K255" s="13">
        <f>J255*$N$3</f>
        <v>7.5</v>
      </c>
      <c r="L255" s="13">
        <f t="shared" si="3"/>
        <v>10</v>
      </c>
    </row>
    <row r="256" spans="1:12" x14ac:dyDescent="0.3">
      <c r="A256" s="3">
        <v>255</v>
      </c>
      <c r="B256" s="2">
        <v>45024</v>
      </c>
      <c r="C256" s="3" t="s">
        <v>267</v>
      </c>
      <c r="D256" s="3" t="s">
        <v>9</v>
      </c>
      <c r="E256" s="3" t="str" cm="1">
        <f t="array" ref="E256">_xlfn.IFS(Table1[[#This Row],[Age]]&lt;30, "Adolescent",Table1[[#This Row],[Age]]&gt;=50, "Older", Table1[[#This Row],[Age]]&gt;=30, "Adult")</f>
        <v>Adult</v>
      </c>
      <c r="F256" s="3">
        <v>48</v>
      </c>
      <c r="G256" s="3" t="s">
        <v>13</v>
      </c>
      <c r="H256" s="3">
        <v>1</v>
      </c>
      <c r="I256" s="4">
        <v>30</v>
      </c>
      <c r="J256" s="13">
        <f>H256*I256</f>
        <v>30</v>
      </c>
      <c r="K256" s="13">
        <f>J256*$N$3</f>
        <v>0.44999999999999996</v>
      </c>
      <c r="L256" s="13">
        <f t="shared" si="3"/>
        <v>0.6</v>
      </c>
    </row>
    <row r="257" spans="1:12" x14ac:dyDescent="0.3">
      <c r="A257" s="3">
        <v>256</v>
      </c>
      <c r="B257" s="2">
        <v>44975</v>
      </c>
      <c r="C257" s="3" t="s">
        <v>268</v>
      </c>
      <c r="D257" s="3" t="s">
        <v>9</v>
      </c>
      <c r="E257" s="3" t="str" cm="1">
        <f t="array" ref="E257">_xlfn.IFS(Table1[[#This Row],[Age]]&lt;30, "Adolescent",Table1[[#This Row],[Age]]&gt;=50, "Older", Table1[[#This Row],[Age]]&gt;=30, "Adult")</f>
        <v>Adolescent</v>
      </c>
      <c r="F257" s="3">
        <v>23</v>
      </c>
      <c r="G257" s="3" t="s">
        <v>13</v>
      </c>
      <c r="H257" s="3">
        <v>2</v>
      </c>
      <c r="I257" s="4">
        <v>500</v>
      </c>
      <c r="J257" s="13">
        <f>H257*I257</f>
        <v>1000</v>
      </c>
      <c r="K257" s="13">
        <f>J257*$N$3</f>
        <v>15</v>
      </c>
      <c r="L257" s="13">
        <f t="shared" si="3"/>
        <v>20</v>
      </c>
    </row>
    <row r="258" spans="1:12" x14ac:dyDescent="0.3">
      <c r="A258" s="3">
        <v>257</v>
      </c>
      <c r="B258" s="2">
        <v>44976</v>
      </c>
      <c r="C258" s="3" t="s">
        <v>269</v>
      </c>
      <c r="D258" s="3" t="s">
        <v>9</v>
      </c>
      <c r="E258" s="3" t="str" cm="1">
        <f t="array" ref="E258">_xlfn.IFS(Table1[[#This Row],[Age]]&lt;30, "Adolescent",Table1[[#This Row],[Age]]&gt;=50, "Older", Table1[[#This Row],[Age]]&gt;=30, "Adult")</f>
        <v>Adolescent</v>
      </c>
      <c r="F258" s="3">
        <v>19</v>
      </c>
      <c r="G258" s="3" t="s">
        <v>10</v>
      </c>
      <c r="H258" s="3">
        <v>4</v>
      </c>
      <c r="I258" s="4">
        <v>500</v>
      </c>
      <c r="J258" s="13">
        <f>H258*I258</f>
        <v>2000</v>
      </c>
      <c r="K258" s="13">
        <f>J258*$N$3</f>
        <v>30</v>
      </c>
      <c r="L258" s="13">
        <f t="shared" si="3"/>
        <v>40</v>
      </c>
    </row>
    <row r="259" spans="1:12" x14ac:dyDescent="0.3">
      <c r="A259" s="3">
        <v>258</v>
      </c>
      <c r="B259" s="2">
        <v>45264</v>
      </c>
      <c r="C259" s="3" t="s">
        <v>270</v>
      </c>
      <c r="D259" s="3" t="s">
        <v>12</v>
      </c>
      <c r="E259" s="3" t="str" cm="1">
        <f t="array" ref="E259">_xlfn.IFS(Table1[[#This Row],[Age]]&lt;30, "Adolescent",Table1[[#This Row],[Age]]&gt;=50, "Older", Table1[[#This Row],[Age]]&gt;=30, "Adult")</f>
        <v>Adult</v>
      </c>
      <c r="F259" s="3">
        <v>37</v>
      </c>
      <c r="G259" s="3" t="s">
        <v>13</v>
      </c>
      <c r="H259" s="3">
        <v>1</v>
      </c>
      <c r="I259" s="4">
        <v>50</v>
      </c>
      <c r="J259" s="13">
        <f>H259*I259</f>
        <v>50</v>
      </c>
      <c r="K259" s="13">
        <f>J259*$N$3</f>
        <v>0.75</v>
      </c>
      <c r="L259" s="13">
        <f t="shared" ref="L259:L322" si="4">J259*$N$4</f>
        <v>1</v>
      </c>
    </row>
    <row r="260" spans="1:12" x14ac:dyDescent="0.3">
      <c r="A260" s="3">
        <v>259</v>
      </c>
      <c r="B260" s="2">
        <v>45147</v>
      </c>
      <c r="C260" s="3" t="s">
        <v>271</v>
      </c>
      <c r="D260" s="3" t="s">
        <v>12</v>
      </c>
      <c r="E260" s="3" t="str" cm="1">
        <f t="array" ref="E260">_xlfn.IFS(Table1[[#This Row],[Age]]&lt;30, "Adolescent",Table1[[#This Row],[Age]]&gt;=50, "Older", Table1[[#This Row],[Age]]&gt;=30, "Adult")</f>
        <v>Adult</v>
      </c>
      <c r="F260" s="3">
        <v>45</v>
      </c>
      <c r="G260" s="3" t="s">
        <v>13</v>
      </c>
      <c r="H260" s="3">
        <v>4</v>
      </c>
      <c r="I260" s="4">
        <v>50</v>
      </c>
      <c r="J260" s="13">
        <f>H260*I260</f>
        <v>200</v>
      </c>
      <c r="K260" s="13">
        <f>J260*$N$3</f>
        <v>3</v>
      </c>
      <c r="L260" s="13">
        <f t="shared" si="4"/>
        <v>4</v>
      </c>
    </row>
    <row r="261" spans="1:12" x14ac:dyDescent="0.3">
      <c r="A261" s="3">
        <v>260</v>
      </c>
      <c r="B261" s="2">
        <v>45108</v>
      </c>
      <c r="C261" s="3" t="s">
        <v>272</v>
      </c>
      <c r="D261" s="3" t="s">
        <v>9</v>
      </c>
      <c r="E261" s="3" t="str" cm="1">
        <f t="array" ref="E261">_xlfn.IFS(Table1[[#This Row],[Age]]&lt;30, "Adolescent",Table1[[#This Row],[Age]]&gt;=50, "Older", Table1[[#This Row],[Age]]&gt;=30, "Adult")</f>
        <v>Adolescent</v>
      </c>
      <c r="F261" s="3">
        <v>28</v>
      </c>
      <c r="G261" s="3" t="s">
        <v>10</v>
      </c>
      <c r="H261" s="3">
        <v>2</v>
      </c>
      <c r="I261" s="4">
        <v>30</v>
      </c>
      <c r="J261" s="13">
        <f>H261*I261</f>
        <v>60</v>
      </c>
      <c r="K261" s="13">
        <f>J261*$N$3</f>
        <v>0.89999999999999991</v>
      </c>
      <c r="L261" s="13">
        <f t="shared" si="4"/>
        <v>1.2</v>
      </c>
    </row>
    <row r="262" spans="1:12" x14ac:dyDescent="0.3">
      <c r="A262" s="3">
        <v>261</v>
      </c>
      <c r="B262" s="2">
        <v>45143</v>
      </c>
      <c r="C262" s="3" t="s">
        <v>273</v>
      </c>
      <c r="D262" s="3" t="s">
        <v>9</v>
      </c>
      <c r="E262" s="3" t="str" cm="1">
        <f t="array" ref="E262">_xlfn.IFS(Table1[[#This Row],[Age]]&lt;30, "Adolescent",Table1[[#This Row],[Age]]&gt;=50, "Older", Table1[[#This Row],[Age]]&gt;=30, "Adult")</f>
        <v>Adolescent</v>
      </c>
      <c r="F262" s="3">
        <v>21</v>
      </c>
      <c r="G262" s="3" t="s">
        <v>13</v>
      </c>
      <c r="H262" s="3">
        <v>2</v>
      </c>
      <c r="I262" s="4">
        <v>25</v>
      </c>
      <c r="J262" s="13">
        <f>H262*I262</f>
        <v>50</v>
      </c>
      <c r="K262" s="13">
        <f>J262*$N$3</f>
        <v>0.75</v>
      </c>
      <c r="L262" s="13">
        <f t="shared" si="4"/>
        <v>1</v>
      </c>
    </row>
    <row r="263" spans="1:12" x14ac:dyDescent="0.3">
      <c r="A263" s="3">
        <v>262</v>
      </c>
      <c r="B263" s="2">
        <v>45137</v>
      </c>
      <c r="C263" s="3" t="s">
        <v>274</v>
      </c>
      <c r="D263" s="3" t="s">
        <v>12</v>
      </c>
      <c r="E263" s="3" t="str" cm="1">
        <f t="array" ref="E263">_xlfn.IFS(Table1[[#This Row],[Age]]&lt;30, "Adolescent",Table1[[#This Row],[Age]]&gt;=50, "Older", Table1[[#This Row],[Age]]&gt;=30, "Adult")</f>
        <v>Adult</v>
      </c>
      <c r="F263" s="3">
        <v>32</v>
      </c>
      <c r="G263" s="3" t="s">
        <v>10</v>
      </c>
      <c r="H263" s="3">
        <v>4</v>
      </c>
      <c r="I263" s="4">
        <v>30</v>
      </c>
      <c r="J263" s="13">
        <f>H263*I263</f>
        <v>120</v>
      </c>
      <c r="K263" s="13">
        <f>J263*$N$3</f>
        <v>1.7999999999999998</v>
      </c>
      <c r="L263" s="13">
        <f t="shared" si="4"/>
        <v>2.4</v>
      </c>
    </row>
    <row r="264" spans="1:12" x14ac:dyDescent="0.3">
      <c r="A264" s="3">
        <v>263</v>
      </c>
      <c r="B264" s="2">
        <v>45166</v>
      </c>
      <c r="C264" s="3" t="s">
        <v>275</v>
      </c>
      <c r="D264" s="3" t="s">
        <v>9</v>
      </c>
      <c r="E264" s="3" t="str" cm="1">
        <f t="array" ref="E264">_xlfn.IFS(Table1[[#This Row],[Age]]&lt;30, "Adolescent",Table1[[#This Row],[Age]]&gt;=50, "Older", Table1[[#This Row],[Age]]&gt;=30, "Adult")</f>
        <v>Adolescent</v>
      </c>
      <c r="F264" s="3">
        <v>23</v>
      </c>
      <c r="G264" s="3" t="s">
        <v>10</v>
      </c>
      <c r="H264" s="3">
        <v>2</v>
      </c>
      <c r="I264" s="4">
        <v>30</v>
      </c>
      <c r="J264" s="13">
        <f>H264*I264</f>
        <v>60</v>
      </c>
      <c r="K264" s="13">
        <f>J264*$N$3</f>
        <v>0.89999999999999991</v>
      </c>
      <c r="L264" s="13">
        <f t="shared" si="4"/>
        <v>1.2</v>
      </c>
    </row>
    <row r="265" spans="1:12" x14ac:dyDescent="0.3">
      <c r="A265" s="3">
        <v>264</v>
      </c>
      <c r="B265" s="2">
        <v>44954</v>
      </c>
      <c r="C265" s="3" t="s">
        <v>276</v>
      </c>
      <c r="D265" s="3" t="s">
        <v>9</v>
      </c>
      <c r="E265" s="3" t="str" cm="1">
        <f t="array" ref="E265">_xlfn.IFS(Table1[[#This Row],[Age]]&lt;30, "Adolescent",Table1[[#This Row],[Age]]&gt;=50, "Older", Table1[[#This Row],[Age]]&gt;=30, "Adult")</f>
        <v>Adult</v>
      </c>
      <c r="F265" s="3">
        <v>47</v>
      </c>
      <c r="G265" s="3" t="s">
        <v>13</v>
      </c>
      <c r="H265" s="3">
        <v>3</v>
      </c>
      <c r="I265" s="4">
        <v>300</v>
      </c>
      <c r="J265" s="13">
        <f>H265*I265</f>
        <v>900</v>
      </c>
      <c r="K265" s="13">
        <f>J265*$N$3</f>
        <v>13.5</v>
      </c>
      <c r="L265" s="13">
        <f t="shared" si="4"/>
        <v>18</v>
      </c>
    </row>
    <row r="266" spans="1:12" x14ac:dyDescent="0.3">
      <c r="A266" s="3">
        <v>265</v>
      </c>
      <c r="B266" s="2">
        <v>45271</v>
      </c>
      <c r="C266" s="3" t="s">
        <v>277</v>
      </c>
      <c r="D266" s="3" t="s">
        <v>9</v>
      </c>
      <c r="E266" s="3" t="str" cm="1">
        <f t="array" ref="E266">_xlfn.IFS(Table1[[#This Row],[Age]]&lt;30, "Adolescent",Table1[[#This Row],[Age]]&gt;=50, "Older", Table1[[#This Row],[Age]]&gt;=30, "Adult")</f>
        <v>Older</v>
      </c>
      <c r="F266" s="3">
        <v>55</v>
      </c>
      <c r="G266" s="3" t="s">
        <v>13</v>
      </c>
      <c r="H266" s="3">
        <v>3</v>
      </c>
      <c r="I266" s="4">
        <v>300</v>
      </c>
      <c r="J266" s="13">
        <f>H266*I266</f>
        <v>900</v>
      </c>
      <c r="K266" s="13">
        <f>J266*$N$3</f>
        <v>13.5</v>
      </c>
      <c r="L266" s="13">
        <f t="shared" si="4"/>
        <v>18</v>
      </c>
    </row>
    <row r="267" spans="1:12" x14ac:dyDescent="0.3">
      <c r="A267" s="3">
        <v>266</v>
      </c>
      <c r="B267" s="2">
        <v>45261</v>
      </c>
      <c r="C267" s="3" t="s">
        <v>278</v>
      </c>
      <c r="D267" s="3" t="s">
        <v>12</v>
      </c>
      <c r="E267" s="3" t="str" cm="1">
        <f t="array" ref="E267">_xlfn.IFS(Table1[[#This Row],[Age]]&lt;30, "Adolescent",Table1[[#This Row],[Age]]&gt;=50, "Older", Table1[[#This Row],[Age]]&gt;=30, "Adult")</f>
        <v>Adolescent</v>
      </c>
      <c r="F267" s="3">
        <v>19</v>
      </c>
      <c r="G267" s="3" t="s">
        <v>15</v>
      </c>
      <c r="H267" s="3">
        <v>2</v>
      </c>
      <c r="I267" s="4">
        <v>30</v>
      </c>
      <c r="J267" s="13">
        <f>H267*I267</f>
        <v>60</v>
      </c>
      <c r="K267" s="13">
        <f>J267*$N$3</f>
        <v>0.89999999999999991</v>
      </c>
      <c r="L267" s="13">
        <f t="shared" si="4"/>
        <v>1.2</v>
      </c>
    </row>
    <row r="268" spans="1:12" x14ac:dyDescent="0.3">
      <c r="A268" s="3">
        <v>267</v>
      </c>
      <c r="B268" s="2">
        <v>45257</v>
      </c>
      <c r="C268" s="3" t="s">
        <v>279</v>
      </c>
      <c r="D268" s="3" t="s">
        <v>12</v>
      </c>
      <c r="E268" s="3" t="str" cm="1">
        <f t="array" ref="E268">_xlfn.IFS(Table1[[#This Row],[Age]]&lt;30, "Adolescent",Table1[[#This Row],[Age]]&gt;=50, "Older", Table1[[#This Row],[Age]]&gt;=30, "Adult")</f>
        <v>Adult</v>
      </c>
      <c r="F268" s="3">
        <v>32</v>
      </c>
      <c r="G268" s="3" t="s">
        <v>10</v>
      </c>
      <c r="H268" s="3">
        <v>3</v>
      </c>
      <c r="I268" s="4">
        <v>30</v>
      </c>
      <c r="J268" s="13">
        <f>H268*I268</f>
        <v>90</v>
      </c>
      <c r="K268" s="13">
        <f>J268*$N$3</f>
        <v>1.3499999999999999</v>
      </c>
      <c r="L268" s="13">
        <f t="shared" si="4"/>
        <v>1.8</v>
      </c>
    </row>
    <row r="269" spans="1:12" x14ac:dyDescent="0.3">
      <c r="A269" s="3">
        <v>268</v>
      </c>
      <c r="B269" s="2">
        <v>44977</v>
      </c>
      <c r="C269" s="3" t="s">
        <v>280</v>
      </c>
      <c r="D269" s="3" t="s">
        <v>12</v>
      </c>
      <c r="E269" s="3" t="str" cm="1">
        <f t="array" ref="E269">_xlfn.IFS(Table1[[#This Row],[Age]]&lt;30, "Adolescent",Table1[[#This Row],[Age]]&gt;=50, "Older", Table1[[#This Row],[Age]]&gt;=30, "Adult")</f>
        <v>Adolescent</v>
      </c>
      <c r="F269" s="3">
        <v>28</v>
      </c>
      <c r="G269" s="3" t="s">
        <v>15</v>
      </c>
      <c r="H269" s="3">
        <v>1</v>
      </c>
      <c r="I269" s="4">
        <v>30</v>
      </c>
      <c r="J269" s="13">
        <f>H269*I269</f>
        <v>30</v>
      </c>
      <c r="K269" s="13">
        <f>J269*$N$3</f>
        <v>0.44999999999999996</v>
      </c>
      <c r="L269" s="13">
        <f t="shared" si="4"/>
        <v>0.6</v>
      </c>
    </row>
    <row r="270" spans="1:12" x14ac:dyDescent="0.3">
      <c r="A270" s="3">
        <v>269</v>
      </c>
      <c r="B270" s="2">
        <v>44958</v>
      </c>
      <c r="C270" s="3" t="s">
        <v>281</v>
      </c>
      <c r="D270" s="3" t="s">
        <v>9</v>
      </c>
      <c r="E270" s="3" t="str" cm="1">
        <f t="array" ref="E270">_xlfn.IFS(Table1[[#This Row],[Age]]&lt;30, "Adolescent",Table1[[#This Row],[Age]]&gt;=50, "Older", Table1[[#This Row],[Age]]&gt;=30, "Adult")</f>
        <v>Adolescent</v>
      </c>
      <c r="F270" s="3">
        <v>25</v>
      </c>
      <c r="G270" s="3" t="s">
        <v>13</v>
      </c>
      <c r="H270" s="3">
        <v>4</v>
      </c>
      <c r="I270" s="4">
        <v>500</v>
      </c>
      <c r="J270" s="13">
        <f>H270*I270</f>
        <v>2000</v>
      </c>
      <c r="K270" s="13">
        <f>J270*$N$3</f>
        <v>30</v>
      </c>
      <c r="L270" s="13">
        <f t="shared" si="4"/>
        <v>40</v>
      </c>
    </row>
    <row r="271" spans="1:12" x14ac:dyDescent="0.3">
      <c r="A271" s="3">
        <v>270</v>
      </c>
      <c r="B271" s="2">
        <v>45133</v>
      </c>
      <c r="C271" s="3" t="s">
        <v>282</v>
      </c>
      <c r="D271" s="3" t="s">
        <v>9</v>
      </c>
      <c r="E271" s="3" t="str" cm="1">
        <f t="array" ref="E271">_xlfn.IFS(Table1[[#This Row],[Age]]&lt;30, "Adolescent",Table1[[#This Row],[Age]]&gt;=50, "Older", Table1[[#This Row],[Age]]&gt;=30, "Adult")</f>
        <v>Adult</v>
      </c>
      <c r="F271" s="3">
        <v>43</v>
      </c>
      <c r="G271" s="3" t="s">
        <v>15</v>
      </c>
      <c r="H271" s="3">
        <v>1</v>
      </c>
      <c r="I271" s="4">
        <v>300</v>
      </c>
      <c r="J271" s="13">
        <f>H271*I271</f>
        <v>300</v>
      </c>
      <c r="K271" s="13">
        <f>J271*$N$3</f>
        <v>4.5</v>
      </c>
      <c r="L271" s="13">
        <f t="shared" si="4"/>
        <v>6</v>
      </c>
    </row>
    <row r="272" spans="1:12" x14ac:dyDescent="0.3">
      <c r="A272" s="3">
        <v>271</v>
      </c>
      <c r="B272" s="2">
        <v>45100</v>
      </c>
      <c r="C272" s="3" t="s">
        <v>283</v>
      </c>
      <c r="D272" s="3" t="s">
        <v>12</v>
      </c>
      <c r="E272" s="3" t="str" cm="1">
        <f t="array" ref="E272">_xlfn.IFS(Table1[[#This Row],[Age]]&lt;30, "Adolescent",Table1[[#This Row],[Age]]&gt;=50, "Older", Table1[[#This Row],[Age]]&gt;=30, "Adult")</f>
        <v>Older</v>
      </c>
      <c r="F272" s="3">
        <v>62</v>
      </c>
      <c r="G272" s="3" t="s">
        <v>10</v>
      </c>
      <c r="H272" s="3">
        <v>4</v>
      </c>
      <c r="I272" s="4">
        <v>30</v>
      </c>
      <c r="J272" s="13">
        <f>H272*I272</f>
        <v>120</v>
      </c>
      <c r="K272" s="13">
        <f>J272*$N$3</f>
        <v>1.7999999999999998</v>
      </c>
      <c r="L272" s="13">
        <f t="shared" si="4"/>
        <v>2.4</v>
      </c>
    </row>
    <row r="273" spans="1:12" x14ac:dyDescent="0.3">
      <c r="A273" s="3">
        <v>272</v>
      </c>
      <c r="B273" s="2">
        <v>44982</v>
      </c>
      <c r="C273" s="3" t="s">
        <v>284</v>
      </c>
      <c r="D273" s="3" t="s">
        <v>12</v>
      </c>
      <c r="E273" s="3" t="str" cm="1">
        <f t="array" ref="E273">_xlfn.IFS(Table1[[#This Row],[Age]]&lt;30, "Adolescent",Table1[[#This Row],[Age]]&gt;=50, "Older", Table1[[#This Row],[Age]]&gt;=30, "Adult")</f>
        <v>Older</v>
      </c>
      <c r="F273" s="3">
        <v>61</v>
      </c>
      <c r="G273" s="3" t="s">
        <v>15</v>
      </c>
      <c r="H273" s="3">
        <v>2</v>
      </c>
      <c r="I273" s="4">
        <v>50</v>
      </c>
      <c r="J273" s="13">
        <f>H273*I273</f>
        <v>100</v>
      </c>
      <c r="K273" s="13">
        <f>J273*$N$3</f>
        <v>1.5</v>
      </c>
      <c r="L273" s="13">
        <f t="shared" si="4"/>
        <v>2</v>
      </c>
    </row>
    <row r="274" spans="1:12" x14ac:dyDescent="0.3">
      <c r="A274" s="3">
        <v>273</v>
      </c>
      <c r="B274" s="2">
        <v>45054</v>
      </c>
      <c r="C274" s="3" t="s">
        <v>285</v>
      </c>
      <c r="D274" s="3" t="s">
        <v>12</v>
      </c>
      <c r="E274" s="3" t="str" cm="1">
        <f t="array" ref="E274">_xlfn.IFS(Table1[[#This Row],[Age]]&lt;30, "Adolescent",Table1[[#This Row],[Age]]&gt;=50, "Older", Table1[[#This Row],[Age]]&gt;=30, "Adult")</f>
        <v>Adolescent</v>
      </c>
      <c r="F274" s="3">
        <v>22</v>
      </c>
      <c r="G274" s="3" t="s">
        <v>10</v>
      </c>
      <c r="H274" s="3">
        <v>1</v>
      </c>
      <c r="I274" s="4">
        <v>50</v>
      </c>
      <c r="J274" s="13">
        <f>H274*I274</f>
        <v>50</v>
      </c>
      <c r="K274" s="13">
        <f>J274*$N$3</f>
        <v>0.75</v>
      </c>
      <c r="L274" s="13">
        <f t="shared" si="4"/>
        <v>1</v>
      </c>
    </row>
    <row r="275" spans="1:12" x14ac:dyDescent="0.3">
      <c r="A275" s="3">
        <v>274</v>
      </c>
      <c r="B275" s="2">
        <v>45025</v>
      </c>
      <c r="C275" s="3" t="s">
        <v>286</v>
      </c>
      <c r="D275" s="3" t="s">
        <v>12</v>
      </c>
      <c r="E275" s="3" t="str" cm="1">
        <f t="array" ref="E275">_xlfn.IFS(Table1[[#This Row],[Age]]&lt;30, "Adolescent",Table1[[#This Row],[Age]]&gt;=50, "Older", Table1[[#This Row],[Age]]&gt;=30, "Adult")</f>
        <v>Adolescent</v>
      </c>
      <c r="F275" s="3">
        <v>23</v>
      </c>
      <c r="G275" s="3" t="s">
        <v>13</v>
      </c>
      <c r="H275" s="3">
        <v>2</v>
      </c>
      <c r="I275" s="4">
        <v>500</v>
      </c>
      <c r="J275" s="13">
        <f>H275*I275</f>
        <v>1000</v>
      </c>
      <c r="K275" s="13">
        <f>J275*$N$3</f>
        <v>15</v>
      </c>
      <c r="L275" s="13">
        <f t="shared" si="4"/>
        <v>20</v>
      </c>
    </row>
    <row r="276" spans="1:12" x14ac:dyDescent="0.3">
      <c r="A276" s="3">
        <v>275</v>
      </c>
      <c r="B276" s="2">
        <v>45024</v>
      </c>
      <c r="C276" s="3" t="s">
        <v>287</v>
      </c>
      <c r="D276" s="3" t="s">
        <v>9</v>
      </c>
      <c r="E276" s="3" t="str" cm="1">
        <f t="array" ref="E276">_xlfn.IFS(Table1[[#This Row],[Age]]&lt;30, "Adolescent",Table1[[#This Row],[Age]]&gt;=50, "Older", Table1[[#This Row],[Age]]&gt;=30, "Adult")</f>
        <v>Adult</v>
      </c>
      <c r="F276" s="3">
        <v>43</v>
      </c>
      <c r="G276" s="3" t="s">
        <v>13</v>
      </c>
      <c r="H276" s="3">
        <v>2</v>
      </c>
      <c r="I276" s="4">
        <v>500</v>
      </c>
      <c r="J276" s="13">
        <f>H276*I276</f>
        <v>1000</v>
      </c>
      <c r="K276" s="13">
        <f>J276*$N$3</f>
        <v>15</v>
      </c>
      <c r="L276" s="13">
        <f t="shared" si="4"/>
        <v>20</v>
      </c>
    </row>
    <row r="277" spans="1:12" x14ac:dyDescent="0.3">
      <c r="A277" s="3">
        <v>276</v>
      </c>
      <c r="B277" s="2">
        <v>45201</v>
      </c>
      <c r="C277" s="3" t="s">
        <v>288</v>
      </c>
      <c r="D277" s="3" t="s">
        <v>12</v>
      </c>
      <c r="E277" s="3" t="str" cm="1">
        <f t="array" ref="E277">_xlfn.IFS(Table1[[#This Row],[Age]]&lt;30, "Adolescent",Table1[[#This Row],[Age]]&gt;=50, "Older", Table1[[#This Row],[Age]]&gt;=30, "Adult")</f>
        <v>Adolescent</v>
      </c>
      <c r="F277" s="3">
        <v>21</v>
      </c>
      <c r="G277" s="3" t="s">
        <v>10</v>
      </c>
      <c r="H277" s="3">
        <v>4</v>
      </c>
      <c r="I277" s="4">
        <v>25</v>
      </c>
      <c r="J277" s="13">
        <f>H277*I277</f>
        <v>100</v>
      </c>
      <c r="K277" s="13">
        <f>J277*$N$3</f>
        <v>1.5</v>
      </c>
      <c r="L277" s="13">
        <f t="shared" si="4"/>
        <v>2</v>
      </c>
    </row>
    <row r="278" spans="1:12" x14ac:dyDescent="0.3">
      <c r="A278" s="3">
        <v>277</v>
      </c>
      <c r="B278" s="2">
        <v>45156</v>
      </c>
      <c r="C278" s="3" t="s">
        <v>289</v>
      </c>
      <c r="D278" s="3" t="s">
        <v>9</v>
      </c>
      <c r="E278" s="3" t="str" cm="1">
        <f t="array" ref="E278">_xlfn.IFS(Table1[[#This Row],[Age]]&lt;30, "Adolescent",Table1[[#This Row],[Age]]&gt;=50, "Older", Table1[[#This Row],[Age]]&gt;=30, "Adult")</f>
        <v>Adult</v>
      </c>
      <c r="F278" s="3">
        <v>36</v>
      </c>
      <c r="G278" s="3" t="s">
        <v>13</v>
      </c>
      <c r="H278" s="3">
        <v>4</v>
      </c>
      <c r="I278" s="4">
        <v>25</v>
      </c>
      <c r="J278" s="13">
        <f>H278*I278</f>
        <v>100</v>
      </c>
      <c r="K278" s="13">
        <f>J278*$N$3</f>
        <v>1.5</v>
      </c>
      <c r="L278" s="13">
        <f t="shared" si="4"/>
        <v>2</v>
      </c>
    </row>
    <row r="279" spans="1:12" x14ac:dyDescent="0.3">
      <c r="A279" s="3">
        <v>278</v>
      </c>
      <c r="B279" s="2">
        <v>44998</v>
      </c>
      <c r="C279" s="3" t="s">
        <v>290</v>
      </c>
      <c r="D279" s="3" t="s">
        <v>12</v>
      </c>
      <c r="E279" s="3" t="str" cm="1">
        <f t="array" ref="E279">_xlfn.IFS(Table1[[#This Row],[Age]]&lt;30, "Adolescent",Table1[[#This Row],[Age]]&gt;=50, "Older", Table1[[#This Row],[Age]]&gt;=30, "Adult")</f>
        <v>Adult</v>
      </c>
      <c r="F279" s="3">
        <v>37</v>
      </c>
      <c r="G279" s="3" t="s">
        <v>13</v>
      </c>
      <c r="H279" s="3">
        <v>4</v>
      </c>
      <c r="I279" s="4">
        <v>25</v>
      </c>
      <c r="J279" s="13">
        <f>H279*I279</f>
        <v>100</v>
      </c>
      <c r="K279" s="13">
        <f>J279*$N$3</f>
        <v>1.5</v>
      </c>
      <c r="L279" s="13">
        <f t="shared" si="4"/>
        <v>2</v>
      </c>
    </row>
    <row r="280" spans="1:12" x14ac:dyDescent="0.3">
      <c r="A280" s="3">
        <v>279</v>
      </c>
      <c r="B280" s="2">
        <v>45143</v>
      </c>
      <c r="C280" s="3" t="s">
        <v>291</v>
      </c>
      <c r="D280" s="3" t="s">
        <v>9</v>
      </c>
      <c r="E280" s="3" t="str" cm="1">
        <f t="array" ref="E280">_xlfn.IFS(Table1[[#This Row],[Age]]&lt;30, "Adolescent",Table1[[#This Row],[Age]]&gt;=50, "Older", Table1[[#This Row],[Age]]&gt;=30, "Adult")</f>
        <v>Older</v>
      </c>
      <c r="F280" s="3">
        <v>50</v>
      </c>
      <c r="G280" s="3" t="s">
        <v>13</v>
      </c>
      <c r="H280" s="3">
        <v>1</v>
      </c>
      <c r="I280" s="4">
        <v>500</v>
      </c>
      <c r="J280" s="13">
        <f>H280*I280</f>
        <v>500</v>
      </c>
      <c r="K280" s="13">
        <f>J280*$N$3</f>
        <v>7.5</v>
      </c>
      <c r="L280" s="13">
        <f t="shared" si="4"/>
        <v>10</v>
      </c>
    </row>
    <row r="281" spans="1:12" x14ac:dyDescent="0.3">
      <c r="A281" s="3">
        <v>280</v>
      </c>
      <c r="B281" s="2">
        <v>45020</v>
      </c>
      <c r="C281" s="3" t="s">
        <v>292</v>
      </c>
      <c r="D281" s="3" t="s">
        <v>12</v>
      </c>
      <c r="E281" s="3" t="str" cm="1">
        <f t="array" ref="E281">_xlfn.IFS(Table1[[#This Row],[Age]]&lt;30, "Adolescent",Table1[[#This Row],[Age]]&gt;=50, "Older", Table1[[#This Row],[Age]]&gt;=30, "Adult")</f>
        <v>Adult</v>
      </c>
      <c r="F281" s="3">
        <v>37</v>
      </c>
      <c r="G281" s="3" t="s">
        <v>13</v>
      </c>
      <c r="H281" s="3">
        <v>3</v>
      </c>
      <c r="I281" s="4">
        <v>500</v>
      </c>
      <c r="J281" s="13">
        <f>H281*I281</f>
        <v>1500</v>
      </c>
      <c r="K281" s="13">
        <f>J281*$N$3</f>
        <v>22.5</v>
      </c>
      <c r="L281" s="13">
        <f t="shared" si="4"/>
        <v>30</v>
      </c>
    </row>
    <row r="282" spans="1:12" x14ac:dyDescent="0.3">
      <c r="A282" s="3">
        <v>281</v>
      </c>
      <c r="B282" s="2">
        <v>45069</v>
      </c>
      <c r="C282" s="3" t="s">
        <v>293</v>
      </c>
      <c r="D282" s="3" t="s">
        <v>12</v>
      </c>
      <c r="E282" s="3" t="str" cm="1">
        <f t="array" ref="E282">_xlfn.IFS(Table1[[#This Row],[Age]]&lt;30, "Adolescent",Table1[[#This Row],[Age]]&gt;=50, "Older", Table1[[#This Row],[Age]]&gt;=30, "Adult")</f>
        <v>Adolescent</v>
      </c>
      <c r="F282" s="3">
        <v>29</v>
      </c>
      <c r="G282" s="3" t="s">
        <v>10</v>
      </c>
      <c r="H282" s="3">
        <v>4</v>
      </c>
      <c r="I282" s="4">
        <v>500</v>
      </c>
      <c r="J282" s="13">
        <f>H282*I282</f>
        <v>2000</v>
      </c>
      <c r="K282" s="13">
        <f>J282*$N$3</f>
        <v>30</v>
      </c>
      <c r="L282" s="13">
        <f t="shared" si="4"/>
        <v>40</v>
      </c>
    </row>
    <row r="283" spans="1:12" x14ac:dyDescent="0.3">
      <c r="A283" s="3">
        <v>282</v>
      </c>
      <c r="B283" s="2">
        <v>45163</v>
      </c>
      <c r="C283" s="3" t="s">
        <v>294</v>
      </c>
      <c r="D283" s="3" t="s">
        <v>12</v>
      </c>
      <c r="E283" s="3" t="str" cm="1">
        <f t="array" ref="E283">_xlfn.IFS(Table1[[#This Row],[Age]]&lt;30, "Adolescent",Table1[[#This Row],[Age]]&gt;=50, "Older", Table1[[#This Row],[Age]]&gt;=30, "Adult")</f>
        <v>Older</v>
      </c>
      <c r="F283" s="3">
        <v>64</v>
      </c>
      <c r="G283" s="3" t="s">
        <v>15</v>
      </c>
      <c r="H283" s="3">
        <v>4</v>
      </c>
      <c r="I283" s="4">
        <v>50</v>
      </c>
      <c r="J283" s="13">
        <f>H283*I283</f>
        <v>200</v>
      </c>
      <c r="K283" s="13">
        <f>J283*$N$3</f>
        <v>3</v>
      </c>
      <c r="L283" s="13">
        <f t="shared" si="4"/>
        <v>4</v>
      </c>
    </row>
    <row r="284" spans="1:12" x14ac:dyDescent="0.3">
      <c r="A284" s="3">
        <v>283</v>
      </c>
      <c r="B284" s="2">
        <v>45054</v>
      </c>
      <c r="C284" s="3" t="s">
        <v>295</v>
      </c>
      <c r="D284" s="3" t="s">
        <v>12</v>
      </c>
      <c r="E284" s="3" t="str" cm="1">
        <f t="array" ref="E284">_xlfn.IFS(Table1[[#This Row],[Age]]&lt;30, "Adolescent",Table1[[#This Row],[Age]]&gt;=50, "Older", Table1[[#This Row],[Age]]&gt;=30, "Adult")</f>
        <v>Adolescent</v>
      </c>
      <c r="F284" s="3">
        <v>18</v>
      </c>
      <c r="G284" s="3" t="s">
        <v>15</v>
      </c>
      <c r="H284" s="3">
        <v>1</v>
      </c>
      <c r="I284" s="4">
        <v>500</v>
      </c>
      <c r="J284" s="13">
        <f>H284*I284</f>
        <v>500</v>
      </c>
      <c r="K284" s="13">
        <f>J284*$N$3</f>
        <v>7.5</v>
      </c>
      <c r="L284" s="13">
        <f t="shared" si="4"/>
        <v>10</v>
      </c>
    </row>
    <row r="285" spans="1:12" x14ac:dyDescent="0.3">
      <c r="A285" s="3">
        <v>284</v>
      </c>
      <c r="B285" s="2">
        <v>44965</v>
      </c>
      <c r="C285" s="3" t="s">
        <v>296</v>
      </c>
      <c r="D285" s="3" t="s">
        <v>9</v>
      </c>
      <c r="E285" s="3" t="str" cm="1">
        <f t="array" ref="E285">_xlfn.IFS(Table1[[#This Row],[Age]]&lt;30, "Adolescent",Table1[[#This Row],[Age]]&gt;=50, "Older", Table1[[#This Row],[Age]]&gt;=30, "Adult")</f>
        <v>Adult</v>
      </c>
      <c r="F285" s="3">
        <v>43</v>
      </c>
      <c r="G285" s="3" t="s">
        <v>13</v>
      </c>
      <c r="H285" s="3">
        <v>4</v>
      </c>
      <c r="I285" s="4">
        <v>50</v>
      </c>
      <c r="J285" s="13">
        <f>H285*I285</f>
        <v>200</v>
      </c>
      <c r="K285" s="13">
        <f>J285*$N$3</f>
        <v>3</v>
      </c>
      <c r="L285" s="13">
        <f t="shared" si="4"/>
        <v>4</v>
      </c>
    </row>
    <row r="286" spans="1:12" x14ac:dyDescent="0.3">
      <c r="A286" s="3">
        <v>285</v>
      </c>
      <c r="B286" s="2">
        <v>45153</v>
      </c>
      <c r="C286" s="3" t="s">
        <v>297</v>
      </c>
      <c r="D286" s="3" t="s">
        <v>12</v>
      </c>
      <c r="E286" s="3" t="str" cm="1">
        <f t="array" ref="E286">_xlfn.IFS(Table1[[#This Row],[Age]]&lt;30, "Adolescent",Table1[[#This Row],[Age]]&gt;=50, "Older", Table1[[#This Row],[Age]]&gt;=30, "Adult")</f>
        <v>Adult</v>
      </c>
      <c r="F286" s="3">
        <v>31</v>
      </c>
      <c r="G286" s="3" t="s">
        <v>15</v>
      </c>
      <c r="H286" s="3">
        <v>1</v>
      </c>
      <c r="I286" s="4">
        <v>25</v>
      </c>
      <c r="J286" s="13">
        <f>H286*I286</f>
        <v>25</v>
      </c>
      <c r="K286" s="13">
        <f>J286*$N$3</f>
        <v>0.375</v>
      </c>
      <c r="L286" s="13">
        <f t="shared" si="4"/>
        <v>0.5</v>
      </c>
    </row>
    <row r="287" spans="1:12" x14ac:dyDescent="0.3">
      <c r="A287" s="3">
        <v>286</v>
      </c>
      <c r="B287" s="2">
        <v>45208</v>
      </c>
      <c r="C287" s="3" t="s">
        <v>298</v>
      </c>
      <c r="D287" s="3" t="s">
        <v>9</v>
      </c>
      <c r="E287" s="3" t="str" cm="1">
        <f t="array" ref="E287">_xlfn.IFS(Table1[[#This Row],[Age]]&lt;30, "Adolescent",Table1[[#This Row],[Age]]&gt;=50, "Older", Table1[[#This Row],[Age]]&gt;=30, "Adult")</f>
        <v>Older</v>
      </c>
      <c r="F287" s="3">
        <v>55</v>
      </c>
      <c r="G287" s="3" t="s">
        <v>15</v>
      </c>
      <c r="H287" s="3">
        <v>2</v>
      </c>
      <c r="I287" s="4">
        <v>25</v>
      </c>
      <c r="J287" s="13">
        <f>H287*I287</f>
        <v>50</v>
      </c>
      <c r="K287" s="13">
        <f>J287*$N$3</f>
        <v>0.75</v>
      </c>
      <c r="L287" s="13">
        <f t="shared" si="4"/>
        <v>1</v>
      </c>
    </row>
    <row r="288" spans="1:12" x14ac:dyDescent="0.3">
      <c r="A288" s="3">
        <v>287</v>
      </c>
      <c r="B288" s="2">
        <v>44977</v>
      </c>
      <c r="C288" s="3" t="s">
        <v>299</v>
      </c>
      <c r="D288" s="3" t="s">
        <v>9</v>
      </c>
      <c r="E288" s="3" t="str" cm="1">
        <f t="array" ref="E288">_xlfn.IFS(Table1[[#This Row],[Age]]&lt;30, "Adolescent",Table1[[#This Row],[Age]]&gt;=50, "Older", Table1[[#This Row],[Age]]&gt;=30, "Adult")</f>
        <v>Older</v>
      </c>
      <c r="F288" s="3">
        <v>54</v>
      </c>
      <c r="G288" s="3" t="s">
        <v>13</v>
      </c>
      <c r="H288" s="3">
        <v>4</v>
      </c>
      <c r="I288" s="4">
        <v>25</v>
      </c>
      <c r="J288" s="13">
        <f>H288*I288</f>
        <v>100</v>
      </c>
      <c r="K288" s="13">
        <f>J288*$N$3</f>
        <v>1.5</v>
      </c>
      <c r="L288" s="13">
        <f t="shared" si="4"/>
        <v>2</v>
      </c>
    </row>
    <row r="289" spans="1:12" x14ac:dyDescent="0.3">
      <c r="A289" s="3">
        <v>288</v>
      </c>
      <c r="B289" s="2">
        <v>44952</v>
      </c>
      <c r="C289" s="3" t="s">
        <v>300</v>
      </c>
      <c r="D289" s="3" t="s">
        <v>9</v>
      </c>
      <c r="E289" s="3" t="str" cm="1">
        <f t="array" ref="E289">_xlfn.IFS(Table1[[#This Row],[Age]]&lt;30, "Adolescent",Table1[[#This Row],[Age]]&gt;=50, "Older", Table1[[#This Row],[Age]]&gt;=30, "Adult")</f>
        <v>Adolescent</v>
      </c>
      <c r="F289" s="3">
        <v>28</v>
      </c>
      <c r="G289" s="3" t="s">
        <v>13</v>
      </c>
      <c r="H289" s="3">
        <v>4</v>
      </c>
      <c r="I289" s="4">
        <v>30</v>
      </c>
      <c r="J289" s="13">
        <f>H289*I289</f>
        <v>120</v>
      </c>
      <c r="K289" s="13">
        <f>J289*$N$3</f>
        <v>1.7999999999999998</v>
      </c>
      <c r="L289" s="13">
        <f t="shared" si="4"/>
        <v>2.4</v>
      </c>
    </row>
    <row r="290" spans="1:12" x14ac:dyDescent="0.3">
      <c r="A290" s="3">
        <v>289</v>
      </c>
      <c r="B290" s="2">
        <v>45260</v>
      </c>
      <c r="C290" s="3" t="s">
        <v>301</v>
      </c>
      <c r="D290" s="3" t="s">
        <v>9</v>
      </c>
      <c r="E290" s="3" t="str" cm="1">
        <f t="array" ref="E290">_xlfn.IFS(Table1[[#This Row],[Age]]&lt;30, "Adolescent",Table1[[#This Row],[Age]]&gt;=50, "Older", Table1[[#This Row],[Age]]&gt;=30, "Adult")</f>
        <v>Older</v>
      </c>
      <c r="F290" s="3">
        <v>53</v>
      </c>
      <c r="G290" s="3" t="s">
        <v>15</v>
      </c>
      <c r="H290" s="3">
        <v>2</v>
      </c>
      <c r="I290" s="4">
        <v>30</v>
      </c>
      <c r="J290" s="13">
        <f>H290*I290</f>
        <v>60</v>
      </c>
      <c r="K290" s="13">
        <f>J290*$N$3</f>
        <v>0.89999999999999991</v>
      </c>
      <c r="L290" s="13">
        <f t="shared" si="4"/>
        <v>1.2</v>
      </c>
    </row>
    <row r="291" spans="1:12" x14ac:dyDescent="0.3">
      <c r="A291" s="3">
        <v>290</v>
      </c>
      <c r="B291" s="2">
        <v>45203</v>
      </c>
      <c r="C291" s="3" t="s">
        <v>302</v>
      </c>
      <c r="D291" s="3" t="s">
        <v>12</v>
      </c>
      <c r="E291" s="3" t="str" cm="1">
        <f t="array" ref="E291">_xlfn.IFS(Table1[[#This Row],[Age]]&lt;30, "Adolescent",Table1[[#This Row],[Age]]&gt;=50, "Older", Table1[[#This Row],[Age]]&gt;=30, "Adult")</f>
        <v>Adult</v>
      </c>
      <c r="F291" s="3">
        <v>30</v>
      </c>
      <c r="G291" s="3" t="s">
        <v>10</v>
      </c>
      <c r="H291" s="3">
        <v>2</v>
      </c>
      <c r="I291" s="4">
        <v>300</v>
      </c>
      <c r="J291" s="13">
        <f>H291*I291</f>
        <v>600</v>
      </c>
      <c r="K291" s="13">
        <f>J291*$N$3</f>
        <v>9</v>
      </c>
      <c r="L291" s="13">
        <f t="shared" si="4"/>
        <v>12</v>
      </c>
    </row>
    <row r="292" spans="1:12" x14ac:dyDescent="0.3">
      <c r="A292" s="3">
        <v>291</v>
      </c>
      <c r="B292" s="2">
        <v>44934</v>
      </c>
      <c r="C292" s="3" t="s">
        <v>303</v>
      </c>
      <c r="D292" s="3" t="s">
        <v>9</v>
      </c>
      <c r="E292" s="3" t="str" cm="1">
        <f t="array" ref="E292">_xlfn.IFS(Table1[[#This Row],[Age]]&lt;30, "Adolescent",Table1[[#This Row],[Age]]&gt;=50, "Older", Table1[[#This Row],[Age]]&gt;=30, "Adult")</f>
        <v>Older</v>
      </c>
      <c r="F292" s="3">
        <v>60</v>
      </c>
      <c r="G292" s="3" t="s">
        <v>13</v>
      </c>
      <c r="H292" s="3">
        <v>2</v>
      </c>
      <c r="I292" s="4">
        <v>300</v>
      </c>
      <c r="J292" s="13">
        <f>H292*I292</f>
        <v>600</v>
      </c>
      <c r="K292" s="13">
        <f>J292*$N$3</f>
        <v>9</v>
      </c>
      <c r="L292" s="13">
        <f t="shared" si="4"/>
        <v>12</v>
      </c>
    </row>
    <row r="293" spans="1:12" x14ac:dyDescent="0.3">
      <c r="A293" s="3">
        <v>292</v>
      </c>
      <c r="B293" s="2">
        <v>44974</v>
      </c>
      <c r="C293" s="3" t="s">
        <v>304</v>
      </c>
      <c r="D293" s="3" t="s">
        <v>9</v>
      </c>
      <c r="E293" s="3" t="str" cm="1">
        <f t="array" ref="E293">_xlfn.IFS(Table1[[#This Row],[Age]]&lt;30, "Adolescent",Table1[[#This Row],[Age]]&gt;=50, "Older", Table1[[#This Row],[Age]]&gt;=30, "Adult")</f>
        <v>Adolescent</v>
      </c>
      <c r="F293" s="3">
        <v>20</v>
      </c>
      <c r="G293" s="3" t="s">
        <v>10</v>
      </c>
      <c r="H293" s="3">
        <v>4</v>
      </c>
      <c r="I293" s="4">
        <v>300</v>
      </c>
      <c r="J293" s="13">
        <f>H293*I293</f>
        <v>1200</v>
      </c>
      <c r="K293" s="13">
        <f>J293*$N$3</f>
        <v>18</v>
      </c>
      <c r="L293" s="13">
        <f t="shared" si="4"/>
        <v>24</v>
      </c>
    </row>
    <row r="294" spans="1:12" x14ac:dyDescent="0.3">
      <c r="A294" s="3">
        <v>293</v>
      </c>
      <c r="B294" s="2">
        <v>45048</v>
      </c>
      <c r="C294" s="3" t="s">
        <v>305</v>
      </c>
      <c r="D294" s="3" t="s">
        <v>9</v>
      </c>
      <c r="E294" s="3" t="str" cm="1">
        <f t="array" ref="E294">_xlfn.IFS(Table1[[#This Row],[Age]]&lt;30, "Adolescent",Table1[[#This Row],[Age]]&gt;=50, "Older", Table1[[#This Row],[Age]]&gt;=30, "Adult")</f>
        <v>Older</v>
      </c>
      <c r="F294" s="3">
        <v>50</v>
      </c>
      <c r="G294" s="3" t="s">
        <v>15</v>
      </c>
      <c r="H294" s="3">
        <v>3</v>
      </c>
      <c r="I294" s="4">
        <v>30</v>
      </c>
      <c r="J294" s="13">
        <f>H294*I294</f>
        <v>90</v>
      </c>
      <c r="K294" s="13">
        <f>J294*$N$3</f>
        <v>1.3499999999999999</v>
      </c>
      <c r="L294" s="13">
        <f t="shared" si="4"/>
        <v>1.8</v>
      </c>
    </row>
    <row r="295" spans="1:12" x14ac:dyDescent="0.3">
      <c r="A295" s="3">
        <v>294</v>
      </c>
      <c r="B295" s="2">
        <v>45012</v>
      </c>
      <c r="C295" s="3" t="s">
        <v>306</v>
      </c>
      <c r="D295" s="3" t="s">
        <v>12</v>
      </c>
      <c r="E295" s="3" t="str" cm="1">
        <f t="array" ref="E295">_xlfn.IFS(Table1[[#This Row],[Age]]&lt;30, "Adolescent",Table1[[#This Row],[Age]]&gt;=50, "Older", Table1[[#This Row],[Age]]&gt;=30, "Adult")</f>
        <v>Adolescent</v>
      </c>
      <c r="F295" s="3">
        <v>23</v>
      </c>
      <c r="G295" s="3" t="s">
        <v>13</v>
      </c>
      <c r="H295" s="3">
        <v>3</v>
      </c>
      <c r="I295" s="4">
        <v>30</v>
      </c>
      <c r="J295" s="13">
        <f>H295*I295</f>
        <v>90</v>
      </c>
      <c r="K295" s="13">
        <f>J295*$N$3</f>
        <v>1.3499999999999999</v>
      </c>
      <c r="L295" s="13">
        <f t="shared" si="4"/>
        <v>1.8</v>
      </c>
    </row>
    <row r="296" spans="1:12" x14ac:dyDescent="0.3">
      <c r="A296" s="3">
        <v>295</v>
      </c>
      <c r="B296" s="2">
        <v>45135</v>
      </c>
      <c r="C296" s="3" t="s">
        <v>307</v>
      </c>
      <c r="D296" s="3" t="s">
        <v>12</v>
      </c>
      <c r="E296" s="3" t="str" cm="1">
        <f t="array" ref="E296">_xlfn.IFS(Table1[[#This Row],[Age]]&lt;30, "Adolescent",Table1[[#This Row],[Age]]&gt;=50, "Older", Table1[[#This Row],[Age]]&gt;=30, "Adult")</f>
        <v>Adolescent</v>
      </c>
      <c r="F296" s="3">
        <v>27</v>
      </c>
      <c r="G296" s="3" t="s">
        <v>10</v>
      </c>
      <c r="H296" s="3">
        <v>3</v>
      </c>
      <c r="I296" s="4">
        <v>300</v>
      </c>
      <c r="J296" s="13">
        <f>H296*I296</f>
        <v>900</v>
      </c>
      <c r="K296" s="13">
        <f>J296*$N$3</f>
        <v>13.5</v>
      </c>
      <c r="L296" s="13">
        <f t="shared" si="4"/>
        <v>18</v>
      </c>
    </row>
    <row r="297" spans="1:12" x14ac:dyDescent="0.3">
      <c r="A297" s="3">
        <v>296</v>
      </c>
      <c r="B297" s="2">
        <v>45175</v>
      </c>
      <c r="C297" s="3" t="s">
        <v>308</v>
      </c>
      <c r="D297" s="3" t="s">
        <v>12</v>
      </c>
      <c r="E297" s="3" t="str" cm="1">
        <f t="array" ref="E297">_xlfn.IFS(Table1[[#This Row],[Age]]&lt;30, "Adolescent",Table1[[#This Row],[Age]]&gt;=50, "Older", Table1[[#This Row],[Age]]&gt;=30, "Adult")</f>
        <v>Adolescent</v>
      </c>
      <c r="F297" s="3">
        <v>22</v>
      </c>
      <c r="G297" s="3" t="s">
        <v>13</v>
      </c>
      <c r="H297" s="3">
        <v>4</v>
      </c>
      <c r="I297" s="4">
        <v>300</v>
      </c>
      <c r="J297" s="13">
        <f>H297*I297</f>
        <v>1200</v>
      </c>
      <c r="K297" s="13">
        <f>J297*$N$3</f>
        <v>18</v>
      </c>
      <c r="L297" s="13">
        <f t="shared" si="4"/>
        <v>24</v>
      </c>
    </row>
    <row r="298" spans="1:12" x14ac:dyDescent="0.3">
      <c r="A298" s="3">
        <v>297</v>
      </c>
      <c r="B298" s="2">
        <v>45173</v>
      </c>
      <c r="C298" s="3" t="s">
        <v>309</v>
      </c>
      <c r="D298" s="3" t="s">
        <v>12</v>
      </c>
      <c r="E298" s="3" t="str" cm="1">
        <f t="array" ref="E298">_xlfn.IFS(Table1[[#This Row],[Age]]&lt;30, "Adolescent",Table1[[#This Row],[Age]]&gt;=50, "Older", Table1[[#This Row],[Age]]&gt;=30, "Adult")</f>
        <v>Adult</v>
      </c>
      <c r="F298" s="3">
        <v>40</v>
      </c>
      <c r="G298" s="3" t="s">
        <v>15</v>
      </c>
      <c r="H298" s="3">
        <v>2</v>
      </c>
      <c r="I298" s="4">
        <v>500</v>
      </c>
      <c r="J298" s="13">
        <f>H298*I298</f>
        <v>1000</v>
      </c>
      <c r="K298" s="13">
        <f>J298*$N$3</f>
        <v>15</v>
      </c>
      <c r="L298" s="13">
        <f t="shared" si="4"/>
        <v>20</v>
      </c>
    </row>
    <row r="299" spans="1:12" x14ac:dyDescent="0.3">
      <c r="A299" s="3">
        <v>298</v>
      </c>
      <c r="B299" s="2">
        <v>45036</v>
      </c>
      <c r="C299" s="3" t="s">
        <v>310</v>
      </c>
      <c r="D299" s="3" t="s">
        <v>9</v>
      </c>
      <c r="E299" s="3" t="str" cm="1">
        <f t="array" ref="E299">_xlfn.IFS(Table1[[#This Row],[Age]]&lt;30, "Adolescent",Table1[[#This Row],[Age]]&gt;=50, "Older", Table1[[#This Row],[Age]]&gt;=30, "Adult")</f>
        <v>Adolescent</v>
      </c>
      <c r="F299" s="3">
        <v>27</v>
      </c>
      <c r="G299" s="3" t="s">
        <v>10</v>
      </c>
      <c r="H299" s="3">
        <v>4</v>
      </c>
      <c r="I299" s="4">
        <v>300</v>
      </c>
      <c r="J299" s="13">
        <f>H299*I299</f>
        <v>1200</v>
      </c>
      <c r="K299" s="13">
        <f>J299*$N$3</f>
        <v>18</v>
      </c>
      <c r="L299" s="13">
        <f t="shared" si="4"/>
        <v>24</v>
      </c>
    </row>
    <row r="300" spans="1:12" x14ac:dyDescent="0.3">
      <c r="A300" s="3">
        <v>299</v>
      </c>
      <c r="B300" s="2">
        <v>45132</v>
      </c>
      <c r="C300" s="3" t="s">
        <v>311</v>
      </c>
      <c r="D300" s="3" t="s">
        <v>9</v>
      </c>
      <c r="E300" s="3" t="str" cm="1">
        <f t="array" ref="E300">_xlfn.IFS(Table1[[#This Row],[Age]]&lt;30, "Adolescent",Table1[[#This Row],[Age]]&gt;=50, "Older", Table1[[#This Row],[Age]]&gt;=30, "Adult")</f>
        <v>Older</v>
      </c>
      <c r="F300" s="3">
        <v>61</v>
      </c>
      <c r="G300" s="3" t="s">
        <v>15</v>
      </c>
      <c r="H300" s="3">
        <v>2</v>
      </c>
      <c r="I300" s="4">
        <v>500</v>
      </c>
      <c r="J300" s="13">
        <f>H300*I300</f>
        <v>1000</v>
      </c>
      <c r="K300" s="13">
        <f>J300*$N$3</f>
        <v>15</v>
      </c>
      <c r="L300" s="13">
        <f t="shared" si="4"/>
        <v>20</v>
      </c>
    </row>
    <row r="301" spans="1:12" x14ac:dyDescent="0.3">
      <c r="A301" s="3">
        <v>300</v>
      </c>
      <c r="B301" s="2">
        <v>44957</v>
      </c>
      <c r="C301" s="3" t="s">
        <v>312</v>
      </c>
      <c r="D301" s="3" t="s">
        <v>12</v>
      </c>
      <c r="E301" s="3" t="str" cm="1">
        <f t="array" ref="E301">_xlfn.IFS(Table1[[#This Row],[Age]]&lt;30, "Adolescent",Table1[[#This Row],[Age]]&gt;=50, "Older", Table1[[#This Row],[Age]]&gt;=30, "Adult")</f>
        <v>Adolescent</v>
      </c>
      <c r="F301" s="3">
        <v>19</v>
      </c>
      <c r="G301" s="3" t="s">
        <v>15</v>
      </c>
      <c r="H301" s="3">
        <v>4</v>
      </c>
      <c r="I301" s="4">
        <v>50</v>
      </c>
      <c r="J301" s="13">
        <f>H301*I301</f>
        <v>200</v>
      </c>
      <c r="K301" s="13">
        <f>J301*$N$3</f>
        <v>3</v>
      </c>
      <c r="L301" s="13">
        <f t="shared" si="4"/>
        <v>4</v>
      </c>
    </row>
    <row r="302" spans="1:12" x14ac:dyDescent="0.3">
      <c r="A302" s="3">
        <v>301</v>
      </c>
      <c r="B302" s="2">
        <v>45011</v>
      </c>
      <c r="C302" s="3" t="s">
        <v>313</v>
      </c>
      <c r="D302" s="3" t="s">
        <v>9</v>
      </c>
      <c r="E302" s="3" t="str" cm="1">
        <f t="array" ref="E302">_xlfn.IFS(Table1[[#This Row],[Age]]&lt;30, "Adolescent",Table1[[#This Row],[Age]]&gt;=50, "Older", Table1[[#This Row],[Age]]&gt;=30, "Adult")</f>
        <v>Adult</v>
      </c>
      <c r="F302" s="3">
        <v>30</v>
      </c>
      <c r="G302" s="3" t="s">
        <v>13</v>
      </c>
      <c r="H302" s="3">
        <v>4</v>
      </c>
      <c r="I302" s="4">
        <v>30</v>
      </c>
      <c r="J302" s="13">
        <f>H302*I302</f>
        <v>120</v>
      </c>
      <c r="K302" s="13">
        <f>J302*$N$3</f>
        <v>1.7999999999999998</v>
      </c>
      <c r="L302" s="13">
        <f t="shared" si="4"/>
        <v>2.4</v>
      </c>
    </row>
    <row r="303" spans="1:12" x14ac:dyDescent="0.3">
      <c r="A303" s="3">
        <v>302</v>
      </c>
      <c r="B303" s="2">
        <v>45121</v>
      </c>
      <c r="C303" s="3" t="s">
        <v>314</v>
      </c>
      <c r="D303" s="3" t="s">
        <v>9</v>
      </c>
      <c r="E303" s="3" t="str" cm="1">
        <f t="array" ref="E303">_xlfn.IFS(Table1[[#This Row],[Age]]&lt;30, "Adolescent",Table1[[#This Row],[Age]]&gt;=50, "Older", Table1[[#This Row],[Age]]&gt;=30, "Adult")</f>
        <v>Older</v>
      </c>
      <c r="F303" s="3">
        <v>57</v>
      </c>
      <c r="G303" s="3" t="s">
        <v>10</v>
      </c>
      <c r="H303" s="3">
        <v>2</v>
      </c>
      <c r="I303" s="4">
        <v>300</v>
      </c>
      <c r="J303" s="13">
        <f>H303*I303</f>
        <v>600</v>
      </c>
      <c r="K303" s="13">
        <f>J303*$N$3</f>
        <v>9</v>
      </c>
      <c r="L303" s="13">
        <f t="shared" si="4"/>
        <v>12</v>
      </c>
    </row>
    <row r="304" spans="1:12" x14ac:dyDescent="0.3">
      <c r="A304" s="3">
        <v>303</v>
      </c>
      <c r="B304" s="2">
        <v>44928</v>
      </c>
      <c r="C304" s="3" t="s">
        <v>315</v>
      </c>
      <c r="D304" s="3" t="s">
        <v>9</v>
      </c>
      <c r="E304" s="3" t="str" cm="1">
        <f t="array" ref="E304">_xlfn.IFS(Table1[[#This Row],[Age]]&lt;30, "Adolescent",Table1[[#This Row],[Age]]&gt;=50, "Older", Table1[[#This Row],[Age]]&gt;=30, "Adult")</f>
        <v>Adolescent</v>
      </c>
      <c r="F304" s="3">
        <v>19</v>
      </c>
      <c r="G304" s="3" t="s">
        <v>15</v>
      </c>
      <c r="H304" s="3">
        <v>3</v>
      </c>
      <c r="I304" s="4">
        <v>30</v>
      </c>
      <c r="J304" s="13">
        <f>H304*I304</f>
        <v>90</v>
      </c>
      <c r="K304" s="13">
        <f>J304*$N$3</f>
        <v>1.3499999999999999</v>
      </c>
      <c r="L304" s="13">
        <f t="shared" si="4"/>
        <v>1.8</v>
      </c>
    </row>
    <row r="305" spans="1:12" x14ac:dyDescent="0.3">
      <c r="A305" s="3">
        <v>304</v>
      </c>
      <c r="B305" s="2">
        <v>45126</v>
      </c>
      <c r="C305" s="3" t="s">
        <v>316</v>
      </c>
      <c r="D305" s="3" t="s">
        <v>12</v>
      </c>
      <c r="E305" s="3" t="str" cm="1">
        <f t="array" ref="E305">_xlfn.IFS(Table1[[#This Row],[Age]]&lt;30, "Adolescent",Table1[[#This Row],[Age]]&gt;=50, "Older", Table1[[#This Row],[Age]]&gt;=30, "Adult")</f>
        <v>Adult</v>
      </c>
      <c r="F305" s="3">
        <v>37</v>
      </c>
      <c r="G305" s="3" t="s">
        <v>15</v>
      </c>
      <c r="H305" s="3">
        <v>2</v>
      </c>
      <c r="I305" s="4">
        <v>30</v>
      </c>
      <c r="J305" s="13">
        <f>H305*I305</f>
        <v>60</v>
      </c>
      <c r="K305" s="13">
        <f>J305*$N$3</f>
        <v>0.89999999999999991</v>
      </c>
      <c r="L305" s="13">
        <f t="shared" si="4"/>
        <v>1.2</v>
      </c>
    </row>
    <row r="306" spans="1:12" x14ac:dyDescent="0.3">
      <c r="A306" s="3">
        <v>305</v>
      </c>
      <c r="B306" s="2">
        <v>45062</v>
      </c>
      <c r="C306" s="3" t="s">
        <v>317</v>
      </c>
      <c r="D306" s="3" t="s">
        <v>12</v>
      </c>
      <c r="E306" s="3" t="str" cm="1">
        <f t="array" ref="E306">_xlfn.IFS(Table1[[#This Row],[Age]]&lt;30, "Adolescent",Table1[[#This Row],[Age]]&gt;=50, "Older", Table1[[#This Row],[Age]]&gt;=30, "Adult")</f>
        <v>Adolescent</v>
      </c>
      <c r="F306" s="3">
        <v>18</v>
      </c>
      <c r="G306" s="3" t="s">
        <v>10</v>
      </c>
      <c r="H306" s="3">
        <v>1</v>
      </c>
      <c r="I306" s="4">
        <v>30</v>
      </c>
      <c r="J306" s="13">
        <f>H306*I306</f>
        <v>30</v>
      </c>
      <c r="K306" s="13">
        <f>J306*$N$3</f>
        <v>0.44999999999999996</v>
      </c>
      <c r="L306" s="13">
        <f t="shared" si="4"/>
        <v>0.6</v>
      </c>
    </row>
    <row r="307" spans="1:12" x14ac:dyDescent="0.3">
      <c r="A307" s="3">
        <v>306</v>
      </c>
      <c r="B307" s="2">
        <v>45159</v>
      </c>
      <c r="C307" s="3" t="s">
        <v>318</v>
      </c>
      <c r="D307" s="3" t="s">
        <v>9</v>
      </c>
      <c r="E307" s="3" t="str" cm="1">
        <f t="array" ref="E307">_xlfn.IFS(Table1[[#This Row],[Age]]&lt;30, "Adolescent",Table1[[#This Row],[Age]]&gt;=50, "Older", Table1[[#This Row],[Age]]&gt;=30, "Adult")</f>
        <v>Older</v>
      </c>
      <c r="F307" s="3">
        <v>54</v>
      </c>
      <c r="G307" s="3" t="s">
        <v>15</v>
      </c>
      <c r="H307" s="3">
        <v>1</v>
      </c>
      <c r="I307" s="4">
        <v>50</v>
      </c>
      <c r="J307" s="13">
        <f>H307*I307</f>
        <v>50</v>
      </c>
      <c r="K307" s="13">
        <f>J307*$N$3</f>
        <v>0.75</v>
      </c>
      <c r="L307" s="13">
        <f t="shared" si="4"/>
        <v>1</v>
      </c>
    </row>
    <row r="308" spans="1:12" x14ac:dyDescent="0.3">
      <c r="A308" s="3">
        <v>307</v>
      </c>
      <c r="B308" s="2">
        <v>45073</v>
      </c>
      <c r="C308" s="3" t="s">
        <v>319</v>
      </c>
      <c r="D308" s="3" t="s">
        <v>12</v>
      </c>
      <c r="E308" s="3" t="str" cm="1">
        <f t="array" ref="E308">_xlfn.IFS(Table1[[#This Row],[Age]]&lt;30, "Adolescent",Table1[[#This Row],[Age]]&gt;=50, "Older", Table1[[#This Row],[Age]]&gt;=30, "Adult")</f>
        <v>Adolescent</v>
      </c>
      <c r="F308" s="3">
        <v>26</v>
      </c>
      <c r="G308" s="3" t="s">
        <v>15</v>
      </c>
      <c r="H308" s="3">
        <v>2</v>
      </c>
      <c r="I308" s="4">
        <v>25</v>
      </c>
      <c r="J308" s="13">
        <f>H308*I308</f>
        <v>50</v>
      </c>
      <c r="K308" s="13">
        <f>J308*$N$3</f>
        <v>0.75</v>
      </c>
      <c r="L308" s="13">
        <f t="shared" si="4"/>
        <v>1</v>
      </c>
    </row>
    <row r="309" spans="1:12" x14ac:dyDescent="0.3">
      <c r="A309" s="3">
        <v>308</v>
      </c>
      <c r="B309" s="2">
        <v>45143</v>
      </c>
      <c r="C309" s="3" t="s">
        <v>320</v>
      </c>
      <c r="D309" s="3" t="s">
        <v>12</v>
      </c>
      <c r="E309" s="3" t="str" cm="1">
        <f t="array" ref="E309">_xlfn.IFS(Table1[[#This Row],[Age]]&lt;30, "Adolescent",Table1[[#This Row],[Age]]&gt;=50, "Older", Table1[[#This Row],[Age]]&gt;=30, "Adult")</f>
        <v>Adult</v>
      </c>
      <c r="F309" s="3">
        <v>34</v>
      </c>
      <c r="G309" s="3" t="s">
        <v>10</v>
      </c>
      <c r="H309" s="3">
        <v>4</v>
      </c>
      <c r="I309" s="4">
        <v>300</v>
      </c>
      <c r="J309" s="13">
        <f>H309*I309</f>
        <v>1200</v>
      </c>
      <c r="K309" s="13">
        <f>J309*$N$3</f>
        <v>18</v>
      </c>
      <c r="L309" s="13">
        <f t="shared" si="4"/>
        <v>24</v>
      </c>
    </row>
    <row r="310" spans="1:12" x14ac:dyDescent="0.3">
      <c r="A310" s="3">
        <v>309</v>
      </c>
      <c r="B310" s="2">
        <v>45283</v>
      </c>
      <c r="C310" s="3" t="s">
        <v>321</v>
      </c>
      <c r="D310" s="3" t="s">
        <v>12</v>
      </c>
      <c r="E310" s="3" t="str" cm="1">
        <f t="array" ref="E310">_xlfn.IFS(Table1[[#This Row],[Age]]&lt;30, "Adolescent",Table1[[#This Row],[Age]]&gt;=50, "Older", Table1[[#This Row],[Age]]&gt;=30, "Adult")</f>
        <v>Adolescent</v>
      </c>
      <c r="F310" s="3">
        <v>26</v>
      </c>
      <c r="G310" s="3" t="s">
        <v>10</v>
      </c>
      <c r="H310" s="3">
        <v>1</v>
      </c>
      <c r="I310" s="4">
        <v>25</v>
      </c>
      <c r="J310" s="13">
        <f>H310*I310</f>
        <v>25</v>
      </c>
      <c r="K310" s="13">
        <f>J310*$N$3</f>
        <v>0.375</v>
      </c>
      <c r="L310" s="13">
        <f t="shared" si="4"/>
        <v>0.5</v>
      </c>
    </row>
    <row r="311" spans="1:12" x14ac:dyDescent="0.3">
      <c r="A311" s="3">
        <v>310</v>
      </c>
      <c r="B311" s="2">
        <v>45211</v>
      </c>
      <c r="C311" s="3" t="s">
        <v>322</v>
      </c>
      <c r="D311" s="3" t="s">
        <v>12</v>
      </c>
      <c r="E311" s="3" t="str" cm="1">
        <f t="array" ref="E311">_xlfn.IFS(Table1[[#This Row],[Age]]&lt;30, "Adolescent",Table1[[#This Row],[Age]]&gt;=50, "Older", Table1[[#This Row],[Age]]&gt;=30, "Adult")</f>
        <v>Adolescent</v>
      </c>
      <c r="F311" s="3">
        <v>28</v>
      </c>
      <c r="G311" s="3" t="s">
        <v>10</v>
      </c>
      <c r="H311" s="3">
        <v>1</v>
      </c>
      <c r="I311" s="4">
        <v>25</v>
      </c>
      <c r="J311" s="13">
        <f>H311*I311</f>
        <v>25</v>
      </c>
      <c r="K311" s="13">
        <f>J311*$N$3</f>
        <v>0.375</v>
      </c>
      <c r="L311" s="13">
        <f t="shared" si="4"/>
        <v>0.5</v>
      </c>
    </row>
    <row r="312" spans="1:12" x14ac:dyDescent="0.3">
      <c r="A312" s="3">
        <v>311</v>
      </c>
      <c r="B312" s="2">
        <v>45265</v>
      </c>
      <c r="C312" s="3" t="s">
        <v>323</v>
      </c>
      <c r="D312" s="3" t="s">
        <v>12</v>
      </c>
      <c r="E312" s="3" t="str" cm="1">
        <f t="array" ref="E312">_xlfn.IFS(Table1[[#This Row],[Age]]&lt;30, "Adolescent",Table1[[#This Row],[Age]]&gt;=50, "Older", Table1[[#This Row],[Age]]&gt;=30, "Adult")</f>
        <v>Adult</v>
      </c>
      <c r="F312" s="3">
        <v>32</v>
      </c>
      <c r="G312" s="3" t="s">
        <v>10</v>
      </c>
      <c r="H312" s="3">
        <v>4</v>
      </c>
      <c r="I312" s="4">
        <v>25</v>
      </c>
      <c r="J312" s="13">
        <f>H312*I312</f>
        <v>100</v>
      </c>
      <c r="K312" s="13">
        <f>J312*$N$3</f>
        <v>1.5</v>
      </c>
      <c r="L312" s="13">
        <f t="shared" si="4"/>
        <v>2</v>
      </c>
    </row>
    <row r="313" spans="1:12" x14ac:dyDescent="0.3">
      <c r="A313" s="3">
        <v>312</v>
      </c>
      <c r="B313" s="2">
        <v>45176</v>
      </c>
      <c r="C313" s="3" t="s">
        <v>324</v>
      </c>
      <c r="D313" s="3" t="s">
        <v>9</v>
      </c>
      <c r="E313" s="3" t="str" cm="1">
        <f t="array" ref="E313">_xlfn.IFS(Table1[[#This Row],[Age]]&lt;30, "Adolescent",Table1[[#This Row],[Age]]&gt;=50, "Older", Table1[[#This Row],[Age]]&gt;=30, "Adult")</f>
        <v>Adult</v>
      </c>
      <c r="F313" s="3">
        <v>41</v>
      </c>
      <c r="G313" s="3" t="s">
        <v>13</v>
      </c>
      <c r="H313" s="3">
        <v>4</v>
      </c>
      <c r="I313" s="4">
        <v>30</v>
      </c>
      <c r="J313" s="13">
        <f>H313*I313</f>
        <v>120</v>
      </c>
      <c r="K313" s="13">
        <f>J313*$N$3</f>
        <v>1.7999999999999998</v>
      </c>
      <c r="L313" s="13">
        <f t="shared" si="4"/>
        <v>2.4</v>
      </c>
    </row>
    <row r="314" spans="1:12" x14ac:dyDescent="0.3">
      <c r="A314" s="3">
        <v>313</v>
      </c>
      <c r="B314" s="2">
        <v>45006</v>
      </c>
      <c r="C314" s="3" t="s">
        <v>325</v>
      </c>
      <c r="D314" s="3" t="s">
        <v>12</v>
      </c>
      <c r="E314" s="3" t="str" cm="1">
        <f t="array" ref="E314">_xlfn.IFS(Table1[[#This Row],[Age]]&lt;30, "Adolescent",Table1[[#This Row],[Age]]&gt;=50, "Older", Table1[[#This Row],[Age]]&gt;=30, "Adult")</f>
        <v>Older</v>
      </c>
      <c r="F314" s="3">
        <v>55</v>
      </c>
      <c r="G314" s="3" t="s">
        <v>10</v>
      </c>
      <c r="H314" s="3">
        <v>3</v>
      </c>
      <c r="I314" s="4">
        <v>500</v>
      </c>
      <c r="J314" s="13">
        <f>H314*I314</f>
        <v>1500</v>
      </c>
      <c r="K314" s="13">
        <f>J314*$N$3</f>
        <v>22.5</v>
      </c>
      <c r="L314" s="13">
        <f t="shared" si="4"/>
        <v>30</v>
      </c>
    </row>
    <row r="315" spans="1:12" x14ac:dyDescent="0.3">
      <c r="A315" s="3">
        <v>314</v>
      </c>
      <c r="B315" s="2">
        <v>45024</v>
      </c>
      <c r="C315" s="3" t="s">
        <v>326</v>
      </c>
      <c r="D315" s="3" t="s">
        <v>9</v>
      </c>
      <c r="E315" s="3" t="str" cm="1">
        <f t="array" ref="E315">_xlfn.IFS(Table1[[#This Row],[Age]]&lt;30, "Adolescent",Table1[[#This Row],[Age]]&gt;=50, "Older", Table1[[#This Row],[Age]]&gt;=30, "Adult")</f>
        <v>Older</v>
      </c>
      <c r="F315" s="3">
        <v>52</v>
      </c>
      <c r="G315" s="3" t="s">
        <v>13</v>
      </c>
      <c r="H315" s="3">
        <v>4</v>
      </c>
      <c r="I315" s="4">
        <v>30</v>
      </c>
      <c r="J315" s="13">
        <f>H315*I315</f>
        <v>120</v>
      </c>
      <c r="K315" s="13">
        <f>J315*$N$3</f>
        <v>1.7999999999999998</v>
      </c>
      <c r="L315" s="13">
        <f t="shared" si="4"/>
        <v>2.4</v>
      </c>
    </row>
    <row r="316" spans="1:12" x14ac:dyDescent="0.3">
      <c r="A316" s="3">
        <v>315</v>
      </c>
      <c r="B316" s="2">
        <v>45078</v>
      </c>
      <c r="C316" s="3" t="s">
        <v>327</v>
      </c>
      <c r="D316" s="3" t="s">
        <v>9</v>
      </c>
      <c r="E316" s="3" t="str" cm="1">
        <f t="array" ref="E316">_xlfn.IFS(Table1[[#This Row],[Age]]&lt;30, "Adolescent",Table1[[#This Row],[Age]]&gt;=50, "Older", Table1[[#This Row],[Age]]&gt;=30, "Adult")</f>
        <v>Adult</v>
      </c>
      <c r="F316" s="3">
        <v>47</v>
      </c>
      <c r="G316" s="3" t="s">
        <v>13</v>
      </c>
      <c r="H316" s="3">
        <v>2</v>
      </c>
      <c r="I316" s="4">
        <v>30</v>
      </c>
      <c r="J316" s="13">
        <f>H316*I316</f>
        <v>60</v>
      </c>
      <c r="K316" s="13">
        <f>J316*$N$3</f>
        <v>0.89999999999999991</v>
      </c>
      <c r="L316" s="13">
        <f t="shared" si="4"/>
        <v>1.2</v>
      </c>
    </row>
    <row r="317" spans="1:12" x14ac:dyDescent="0.3">
      <c r="A317" s="3">
        <v>316</v>
      </c>
      <c r="B317" s="2">
        <v>45038</v>
      </c>
      <c r="C317" s="3" t="s">
        <v>328</v>
      </c>
      <c r="D317" s="3" t="s">
        <v>12</v>
      </c>
      <c r="E317" s="3" t="str" cm="1">
        <f t="array" ref="E317">_xlfn.IFS(Table1[[#This Row],[Age]]&lt;30, "Adolescent",Table1[[#This Row],[Age]]&gt;=50, "Older", Table1[[#This Row],[Age]]&gt;=30, "Adult")</f>
        <v>Adult</v>
      </c>
      <c r="F317" s="3">
        <v>48</v>
      </c>
      <c r="G317" s="3" t="s">
        <v>13</v>
      </c>
      <c r="H317" s="3">
        <v>2</v>
      </c>
      <c r="I317" s="4">
        <v>25</v>
      </c>
      <c r="J317" s="13">
        <f>H317*I317</f>
        <v>50</v>
      </c>
      <c r="K317" s="13">
        <f>J317*$N$3</f>
        <v>0.75</v>
      </c>
      <c r="L317" s="13">
        <f t="shared" si="4"/>
        <v>1</v>
      </c>
    </row>
    <row r="318" spans="1:12" x14ac:dyDescent="0.3">
      <c r="A318" s="3">
        <v>317</v>
      </c>
      <c r="B318" s="2">
        <v>44956</v>
      </c>
      <c r="C318" s="3" t="s">
        <v>329</v>
      </c>
      <c r="D318" s="3" t="s">
        <v>9</v>
      </c>
      <c r="E318" s="3" t="str" cm="1">
        <f t="array" ref="E318">_xlfn.IFS(Table1[[#This Row],[Age]]&lt;30, "Adolescent",Table1[[#This Row],[Age]]&gt;=50, "Older", Table1[[#This Row],[Age]]&gt;=30, "Adult")</f>
        <v>Adolescent</v>
      </c>
      <c r="F318" s="3">
        <v>22</v>
      </c>
      <c r="G318" s="3" t="s">
        <v>15</v>
      </c>
      <c r="H318" s="3">
        <v>3</v>
      </c>
      <c r="I318" s="4">
        <v>30</v>
      </c>
      <c r="J318" s="13">
        <f>H318*I318</f>
        <v>90</v>
      </c>
      <c r="K318" s="13">
        <f>J318*$N$3</f>
        <v>1.3499999999999999</v>
      </c>
      <c r="L318" s="13">
        <f t="shared" si="4"/>
        <v>1.8</v>
      </c>
    </row>
    <row r="319" spans="1:12" x14ac:dyDescent="0.3">
      <c r="A319" s="3">
        <v>318</v>
      </c>
      <c r="B319" s="2">
        <v>45223</v>
      </c>
      <c r="C319" s="3" t="s">
        <v>330</v>
      </c>
      <c r="D319" s="3" t="s">
        <v>9</v>
      </c>
      <c r="E319" s="3" t="str" cm="1">
        <f t="array" ref="E319">_xlfn.IFS(Table1[[#This Row],[Age]]&lt;30, "Adolescent",Table1[[#This Row],[Age]]&gt;=50, "Older", Table1[[#This Row],[Age]]&gt;=30, "Adult")</f>
        <v>Older</v>
      </c>
      <c r="F319" s="3">
        <v>61</v>
      </c>
      <c r="G319" s="3" t="s">
        <v>13</v>
      </c>
      <c r="H319" s="3">
        <v>1</v>
      </c>
      <c r="I319" s="4">
        <v>25</v>
      </c>
      <c r="J319" s="13">
        <f>H319*I319</f>
        <v>25</v>
      </c>
      <c r="K319" s="13">
        <f>J319*$N$3</f>
        <v>0.375</v>
      </c>
      <c r="L319" s="13">
        <f t="shared" si="4"/>
        <v>0.5</v>
      </c>
    </row>
    <row r="320" spans="1:12" x14ac:dyDescent="0.3">
      <c r="A320" s="3">
        <v>319</v>
      </c>
      <c r="B320" s="2">
        <v>45204</v>
      </c>
      <c r="C320" s="3" t="s">
        <v>331</v>
      </c>
      <c r="D320" s="3" t="s">
        <v>9</v>
      </c>
      <c r="E320" s="3" t="str" cm="1">
        <f t="array" ref="E320">_xlfn.IFS(Table1[[#This Row],[Age]]&lt;30, "Adolescent",Table1[[#This Row],[Age]]&gt;=50, "Older", Table1[[#This Row],[Age]]&gt;=30, "Adult")</f>
        <v>Adult</v>
      </c>
      <c r="F320" s="3">
        <v>31</v>
      </c>
      <c r="G320" s="3" t="s">
        <v>13</v>
      </c>
      <c r="H320" s="3">
        <v>1</v>
      </c>
      <c r="I320" s="4">
        <v>500</v>
      </c>
      <c r="J320" s="13">
        <f>H320*I320</f>
        <v>500</v>
      </c>
      <c r="K320" s="13">
        <f>J320*$N$3</f>
        <v>7.5</v>
      </c>
      <c r="L320" s="13">
        <f t="shared" si="4"/>
        <v>10</v>
      </c>
    </row>
    <row r="321" spans="1:12" x14ac:dyDescent="0.3">
      <c r="A321" s="3">
        <v>320</v>
      </c>
      <c r="B321" s="2">
        <v>44958</v>
      </c>
      <c r="C321" s="3" t="s">
        <v>332</v>
      </c>
      <c r="D321" s="3" t="s">
        <v>12</v>
      </c>
      <c r="E321" s="3" t="str" cm="1">
        <f t="array" ref="E321">_xlfn.IFS(Table1[[#This Row],[Age]]&lt;30, "Adolescent",Table1[[#This Row],[Age]]&gt;=50, "Older", Table1[[#This Row],[Age]]&gt;=30, "Adult")</f>
        <v>Adolescent</v>
      </c>
      <c r="F321" s="3">
        <v>28</v>
      </c>
      <c r="G321" s="3" t="s">
        <v>15</v>
      </c>
      <c r="H321" s="3">
        <v>4</v>
      </c>
      <c r="I321" s="4">
        <v>300</v>
      </c>
      <c r="J321" s="13">
        <f>H321*I321</f>
        <v>1200</v>
      </c>
      <c r="K321" s="13">
        <f>J321*$N$3</f>
        <v>18</v>
      </c>
      <c r="L321" s="13">
        <f t="shared" si="4"/>
        <v>24</v>
      </c>
    </row>
    <row r="322" spans="1:12" x14ac:dyDescent="0.3">
      <c r="A322" s="3">
        <v>321</v>
      </c>
      <c r="B322" s="2">
        <v>45087</v>
      </c>
      <c r="C322" s="3" t="s">
        <v>333</v>
      </c>
      <c r="D322" s="3" t="s">
        <v>12</v>
      </c>
      <c r="E322" s="3" t="str" cm="1">
        <f t="array" ref="E322">_xlfn.IFS(Table1[[#This Row],[Age]]&lt;30, "Adolescent",Table1[[#This Row],[Age]]&gt;=50, "Older", Table1[[#This Row],[Age]]&gt;=30, "Adult")</f>
        <v>Adolescent</v>
      </c>
      <c r="F322" s="3">
        <v>26</v>
      </c>
      <c r="G322" s="3" t="s">
        <v>15</v>
      </c>
      <c r="H322" s="3">
        <v>2</v>
      </c>
      <c r="I322" s="4">
        <v>25</v>
      </c>
      <c r="J322" s="13">
        <f>H322*I322</f>
        <v>50</v>
      </c>
      <c r="K322" s="13">
        <f>J322*$N$3</f>
        <v>0.75</v>
      </c>
      <c r="L322" s="13">
        <f t="shared" si="4"/>
        <v>1</v>
      </c>
    </row>
    <row r="323" spans="1:12" x14ac:dyDescent="0.3">
      <c r="A323" s="3">
        <v>322</v>
      </c>
      <c r="B323" s="2">
        <v>44956</v>
      </c>
      <c r="C323" s="3" t="s">
        <v>334</v>
      </c>
      <c r="D323" s="3" t="s">
        <v>9</v>
      </c>
      <c r="E323" s="3" t="str" cm="1">
        <f t="array" ref="E323">_xlfn.IFS(Table1[[#This Row],[Age]]&lt;30, "Adolescent",Table1[[#This Row],[Age]]&gt;=50, "Older", Table1[[#This Row],[Age]]&gt;=30, "Adult")</f>
        <v>Older</v>
      </c>
      <c r="F323" s="3">
        <v>51</v>
      </c>
      <c r="G323" s="3" t="s">
        <v>15</v>
      </c>
      <c r="H323" s="3">
        <v>1</v>
      </c>
      <c r="I323" s="4">
        <v>500</v>
      </c>
      <c r="J323" s="13">
        <f>H323*I323</f>
        <v>500</v>
      </c>
      <c r="K323" s="13">
        <f>J323*$N$3</f>
        <v>7.5</v>
      </c>
      <c r="L323" s="13">
        <f t="shared" ref="L323:L386" si="5">J323*$N$4</f>
        <v>10</v>
      </c>
    </row>
    <row r="324" spans="1:12" x14ac:dyDescent="0.3">
      <c r="A324" s="3">
        <v>323</v>
      </c>
      <c r="B324" s="2">
        <v>44952</v>
      </c>
      <c r="C324" s="3" t="s">
        <v>335</v>
      </c>
      <c r="D324" s="3" t="s">
        <v>12</v>
      </c>
      <c r="E324" s="3" t="str" cm="1">
        <f t="array" ref="E324">_xlfn.IFS(Table1[[#This Row],[Age]]&lt;30, "Adolescent",Table1[[#This Row],[Age]]&gt;=50, "Older", Table1[[#This Row],[Age]]&gt;=30, "Adult")</f>
        <v>Adolescent</v>
      </c>
      <c r="F324" s="3">
        <v>29</v>
      </c>
      <c r="G324" s="3" t="s">
        <v>10</v>
      </c>
      <c r="H324" s="3">
        <v>3</v>
      </c>
      <c r="I324" s="4">
        <v>300</v>
      </c>
      <c r="J324" s="13">
        <f>H324*I324</f>
        <v>900</v>
      </c>
      <c r="K324" s="13">
        <f>J324*$N$3</f>
        <v>13.5</v>
      </c>
      <c r="L324" s="13">
        <f t="shared" si="5"/>
        <v>18</v>
      </c>
    </row>
    <row r="325" spans="1:12" x14ac:dyDescent="0.3">
      <c r="A325" s="3">
        <v>324</v>
      </c>
      <c r="B325" s="2">
        <v>45226</v>
      </c>
      <c r="C325" s="3" t="s">
        <v>336</v>
      </c>
      <c r="D325" s="3" t="s">
        <v>12</v>
      </c>
      <c r="E325" s="3" t="str" cm="1">
        <f t="array" ref="E325">_xlfn.IFS(Table1[[#This Row],[Age]]&lt;30, "Adolescent",Table1[[#This Row],[Age]]&gt;=50, "Older", Table1[[#This Row],[Age]]&gt;=30, "Adult")</f>
        <v>Older</v>
      </c>
      <c r="F325" s="3">
        <v>52</v>
      </c>
      <c r="G325" s="3" t="s">
        <v>15</v>
      </c>
      <c r="H325" s="3">
        <v>3</v>
      </c>
      <c r="I325" s="4">
        <v>50</v>
      </c>
      <c r="J325" s="13">
        <f>H325*I325</f>
        <v>150</v>
      </c>
      <c r="K325" s="13">
        <f>J325*$N$3</f>
        <v>2.25</v>
      </c>
      <c r="L325" s="13">
        <f t="shared" si="5"/>
        <v>3</v>
      </c>
    </row>
    <row r="326" spans="1:12" x14ac:dyDescent="0.3">
      <c r="A326" s="3">
        <v>325</v>
      </c>
      <c r="B326" s="2">
        <v>45171</v>
      </c>
      <c r="C326" s="3" t="s">
        <v>337</v>
      </c>
      <c r="D326" s="3" t="s">
        <v>12</v>
      </c>
      <c r="E326" s="3" t="str" cm="1">
        <f t="array" ref="E326">_xlfn.IFS(Table1[[#This Row],[Age]]&lt;30, "Adolescent",Table1[[#This Row],[Age]]&gt;=50, "Older", Table1[[#This Row],[Age]]&gt;=30, "Adult")</f>
        <v>Older</v>
      </c>
      <c r="F326" s="3">
        <v>52</v>
      </c>
      <c r="G326" s="3" t="s">
        <v>15</v>
      </c>
      <c r="H326" s="3">
        <v>2</v>
      </c>
      <c r="I326" s="4">
        <v>25</v>
      </c>
      <c r="J326" s="13">
        <f>H326*I326</f>
        <v>50</v>
      </c>
      <c r="K326" s="13">
        <f>J326*$N$3</f>
        <v>0.75</v>
      </c>
      <c r="L326" s="13">
        <f t="shared" si="5"/>
        <v>1</v>
      </c>
    </row>
    <row r="327" spans="1:12" x14ac:dyDescent="0.3">
      <c r="A327" s="3">
        <v>326</v>
      </c>
      <c r="B327" s="2">
        <v>45184</v>
      </c>
      <c r="C327" s="3" t="s">
        <v>338</v>
      </c>
      <c r="D327" s="3" t="s">
        <v>12</v>
      </c>
      <c r="E327" s="3" t="str" cm="1">
        <f t="array" ref="E327">_xlfn.IFS(Table1[[#This Row],[Age]]&lt;30, "Adolescent",Table1[[#This Row],[Age]]&gt;=50, "Older", Table1[[#This Row],[Age]]&gt;=30, "Adult")</f>
        <v>Adolescent</v>
      </c>
      <c r="F327" s="3">
        <v>18</v>
      </c>
      <c r="G327" s="3" t="s">
        <v>13</v>
      </c>
      <c r="H327" s="3">
        <v>3</v>
      </c>
      <c r="I327" s="4">
        <v>25</v>
      </c>
      <c r="J327" s="13">
        <f>H327*I327</f>
        <v>75</v>
      </c>
      <c r="K327" s="13">
        <f>J327*$N$3</f>
        <v>1.125</v>
      </c>
      <c r="L327" s="13">
        <f t="shared" si="5"/>
        <v>1.5</v>
      </c>
    </row>
    <row r="328" spans="1:12" x14ac:dyDescent="0.3">
      <c r="A328" s="3">
        <v>327</v>
      </c>
      <c r="B328" s="2">
        <v>45198</v>
      </c>
      <c r="C328" s="3" t="s">
        <v>339</v>
      </c>
      <c r="D328" s="3" t="s">
        <v>9</v>
      </c>
      <c r="E328" s="3" t="str" cm="1">
        <f t="array" ref="E328">_xlfn.IFS(Table1[[#This Row],[Age]]&lt;30, "Adolescent",Table1[[#This Row],[Age]]&gt;=50, "Older", Table1[[#This Row],[Age]]&gt;=30, "Adult")</f>
        <v>Older</v>
      </c>
      <c r="F328" s="3">
        <v>57</v>
      </c>
      <c r="G328" s="3" t="s">
        <v>15</v>
      </c>
      <c r="H328" s="3">
        <v>3</v>
      </c>
      <c r="I328" s="4">
        <v>50</v>
      </c>
      <c r="J328" s="13">
        <f>H328*I328</f>
        <v>150</v>
      </c>
      <c r="K328" s="13">
        <f>J328*$N$3</f>
        <v>2.25</v>
      </c>
      <c r="L328" s="13">
        <f t="shared" si="5"/>
        <v>3</v>
      </c>
    </row>
    <row r="329" spans="1:12" x14ac:dyDescent="0.3">
      <c r="A329" s="3">
        <v>328</v>
      </c>
      <c r="B329" s="2">
        <v>45007</v>
      </c>
      <c r="C329" s="3" t="s">
        <v>340</v>
      </c>
      <c r="D329" s="3" t="s">
        <v>9</v>
      </c>
      <c r="E329" s="3" t="str" cm="1">
        <f t="array" ref="E329">_xlfn.IFS(Table1[[#This Row],[Age]]&lt;30, "Adolescent",Table1[[#This Row],[Age]]&gt;=50, "Older", Table1[[#This Row],[Age]]&gt;=30, "Adult")</f>
        <v>Adult</v>
      </c>
      <c r="F329" s="3">
        <v>39</v>
      </c>
      <c r="G329" s="3" t="s">
        <v>10</v>
      </c>
      <c r="H329" s="3">
        <v>2</v>
      </c>
      <c r="I329" s="4">
        <v>50</v>
      </c>
      <c r="J329" s="13">
        <f>H329*I329</f>
        <v>100</v>
      </c>
      <c r="K329" s="13">
        <f>J329*$N$3</f>
        <v>1.5</v>
      </c>
      <c r="L329" s="13">
        <f t="shared" si="5"/>
        <v>2</v>
      </c>
    </row>
    <row r="330" spans="1:12" x14ac:dyDescent="0.3">
      <c r="A330" s="3">
        <v>329</v>
      </c>
      <c r="B330" s="2">
        <v>44956</v>
      </c>
      <c r="C330" s="3" t="s">
        <v>341</v>
      </c>
      <c r="D330" s="3" t="s">
        <v>12</v>
      </c>
      <c r="E330" s="3" t="str" cm="1">
        <f t="array" ref="E330">_xlfn.IFS(Table1[[#This Row],[Age]]&lt;30, "Adolescent",Table1[[#This Row],[Age]]&gt;=50, "Older", Table1[[#This Row],[Age]]&gt;=30, "Adult")</f>
        <v>Adult</v>
      </c>
      <c r="F330" s="3">
        <v>46</v>
      </c>
      <c r="G330" s="3" t="s">
        <v>15</v>
      </c>
      <c r="H330" s="3">
        <v>4</v>
      </c>
      <c r="I330" s="4">
        <v>25</v>
      </c>
      <c r="J330" s="13">
        <f>H330*I330</f>
        <v>100</v>
      </c>
      <c r="K330" s="13">
        <f>J330*$N$3</f>
        <v>1.5</v>
      </c>
      <c r="L330" s="13">
        <f t="shared" si="5"/>
        <v>2</v>
      </c>
    </row>
    <row r="331" spans="1:12" x14ac:dyDescent="0.3">
      <c r="A331" s="3">
        <v>330</v>
      </c>
      <c r="B331" s="2">
        <v>45187</v>
      </c>
      <c r="C331" s="3" t="s">
        <v>342</v>
      </c>
      <c r="D331" s="3" t="s">
        <v>12</v>
      </c>
      <c r="E331" s="3" t="str" cm="1">
        <f t="array" ref="E331">_xlfn.IFS(Table1[[#This Row],[Age]]&lt;30, "Adolescent",Table1[[#This Row],[Age]]&gt;=50, "Older", Table1[[#This Row],[Age]]&gt;=30, "Adult")</f>
        <v>Adolescent</v>
      </c>
      <c r="F331" s="3">
        <v>25</v>
      </c>
      <c r="G331" s="3" t="s">
        <v>10</v>
      </c>
      <c r="H331" s="3">
        <v>4</v>
      </c>
      <c r="I331" s="4">
        <v>50</v>
      </c>
      <c r="J331" s="13">
        <f>H331*I331</f>
        <v>200</v>
      </c>
      <c r="K331" s="13">
        <f>J331*$N$3</f>
        <v>3</v>
      </c>
      <c r="L331" s="13">
        <f t="shared" si="5"/>
        <v>4</v>
      </c>
    </row>
    <row r="332" spans="1:12" x14ac:dyDescent="0.3">
      <c r="A332" s="3">
        <v>331</v>
      </c>
      <c r="B332" s="2">
        <v>44968</v>
      </c>
      <c r="C332" s="3" t="s">
        <v>343</v>
      </c>
      <c r="D332" s="3" t="s">
        <v>9</v>
      </c>
      <c r="E332" s="3" t="str" cm="1">
        <f t="array" ref="E332">_xlfn.IFS(Table1[[#This Row],[Age]]&lt;30, "Adolescent",Table1[[#This Row],[Age]]&gt;=50, "Older", Table1[[#This Row],[Age]]&gt;=30, "Adult")</f>
        <v>Adolescent</v>
      </c>
      <c r="F332" s="3">
        <v>28</v>
      </c>
      <c r="G332" s="3" t="s">
        <v>15</v>
      </c>
      <c r="H332" s="3">
        <v>3</v>
      </c>
      <c r="I332" s="4">
        <v>30</v>
      </c>
      <c r="J332" s="13">
        <f>H332*I332</f>
        <v>90</v>
      </c>
      <c r="K332" s="13">
        <f>J332*$N$3</f>
        <v>1.3499999999999999</v>
      </c>
      <c r="L332" s="13">
        <f t="shared" si="5"/>
        <v>1.8</v>
      </c>
    </row>
    <row r="333" spans="1:12" x14ac:dyDescent="0.3">
      <c r="A333" s="3">
        <v>332</v>
      </c>
      <c r="B333" s="2">
        <v>45022</v>
      </c>
      <c r="C333" s="3" t="s">
        <v>344</v>
      </c>
      <c r="D333" s="3" t="s">
        <v>9</v>
      </c>
      <c r="E333" s="3" t="str" cm="1">
        <f t="array" ref="E333">_xlfn.IFS(Table1[[#This Row],[Age]]&lt;30, "Adolescent",Table1[[#This Row],[Age]]&gt;=50, "Older", Table1[[#This Row],[Age]]&gt;=30, "Adult")</f>
        <v>Older</v>
      </c>
      <c r="F333" s="3">
        <v>58</v>
      </c>
      <c r="G333" s="3" t="s">
        <v>15</v>
      </c>
      <c r="H333" s="3">
        <v>4</v>
      </c>
      <c r="I333" s="4">
        <v>300</v>
      </c>
      <c r="J333" s="13">
        <f>H333*I333</f>
        <v>1200</v>
      </c>
      <c r="K333" s="13">
        <f>J333*$N$3</f>
        <v>18</v>
      </c>
      <c r="L333" s="13">
        <f t="shared" si="5"/>
        <v>24</v>
      </c>
    </row>
    <row r="334" spans="1:12" x14ac:dyDescent="0.3">
      <c r="A334" s="3">
        <v>333</v>
      </c>
      <c r="B334" s="2">
        <v>44962</v>
      </c>
      <c r="C334" s="3" t="s">
        <v>345</v>
      </c>
      <c r="D334" s="3" t="s">
        <v>12</v>
      </c>
      <c r="E334" s="3" t="str" cm="1">
        <f t="array" ref="E334">_xlfn.IFS(Table1[[#This Row],[Age]]&lt;30, "Adolescent",Table1[[#This Row],[Age]]&gt;=50, "Older", Table1[[#This Row],[Age]]&gt;=30, "Adult")</f>
        <v>Older</v>
      </c>
      <c r="F334" s="3">
        <v>54</v>
      </c>
      <c r="G334" s="3" t="s">
        <v>15</v>
      </c>
      <c r="H334" s="3">
        <v>4</v>
      </c>
      <c r="I334" s="4">
        <v>300</v>
      </c>
      <c r="J334" s="13">
        <f>H334*I334</f>
        <v>1200</v>
      </c>
      <c r="K334" s="13">
        <f>J334*$N$3</f>
        <v>18</v>
      </c>
      <c r="L334" s="13">
        <f t="shared" si="5"/>
        <v>24</v>
      </c>
    </row>
    <row r="335" spans="1:12" x14ac:dyDescent="0.3">
      <c r="A335" s="3">
        <v>334</v>
      </c>
      <c r="B335" s="2">
        <v>45231</v>
      </c>
      <c r="C335" s="3" t="s">
        <v>346</v>
      </c>
      <c r="D335" s="3" t="s">
        <v>9</v>
      </c>
      <c r="E335" s="3" t="str" cm="1">
        <f t="array" ref="E335">_xlfn.IFS(Table1[[#This Row],[Age]]&lt;30, "Adolescent",Table1[[#This Row],[Age]]&gt;=50, "Older", Table1[[#This Row],[Age]]&gt;=30, "Adult")</f>
        <v>Adult</v>
      </c>
      <c r="F335" s="3">
        <v>31</v>
      </c>
      <c r="G335" s="3" t="s">
        <v>15</v>
      </c>
      <c r="H335" s="3">
        <v>3</v>
      </c>
      <c r="I335" s="4">
        <v>300</v>
      </c>
      <c r="J335" s="13">
        <f>H335*I335</f>
        <v>900</v>
      </c>
      <c r="K335" s="13">
        <f>J335*$N$3</f>
        <v>13.5</v>
      </c>
      <c r="L335" s="13">
        <f t="shared" si="5"/>
        <v>18</v>
      </c>
    </row>
    <row r="336" spans="1:12" x14ac:dyDescent="0.3">
      <c r="A336" s="3">
        <v>335</v>
      </c>
      <c r="B336" s="2">
        <v>44961</v>
      </c>
      <c r="C336" s="3" t="s">
        <v>347</v>
      </c>
      <c r="D336" s="3" t="s">
        <v>12</v>
      </c>
      <c r="E336" s="3" t="str" cm="1">
        <f t="array" ref="E336">_xlfn.IFS(Table1[[#This Row],[Age]]&lt;30, "Adolescent",Table1[[#This Row],[Age]]&gt;=50, "Older", Table1[[#This Row],[Age]]&gt;=30, "Adult")</f>
        <v>Adult</v>
      </c>
      <c r="F336" s="3">
        <v>47</v>
      </c>
      <c r="G336" s="3" t="s">
        <v>10</v>
      </c>
      <c r="H336" s="3">
        <v>4</v>
      </c>
      <c r="I336" s="4">
        <v>30</v>
      </c>
      <c r="J336" s="13">
        <f>H336*I336</f>
        <v>120</v>
      </c>
      <c r="K336" s="13">
        <f>J336*$N$3</f>
        <v>1.7999999999999998</v>
      </c>
      <c r="L336" s="13">
        <f t="shared" si="5"/>
        <v>2.4</v>
      </c>
    </row>
    <row r="337" spans="1:12" x14ac:dyDescent="0.3">
      <c r="A337" s="3">
        <v>336</v>
      </c>
      <c r="B337" s="2">
        <v>45272</v>
      </c>
      <c r="C337" s="3" t="s">
        <v>348</v>
      </c>
      <c r="D337" s="3" t="s">
        <v>12</v>
      </c>
      <c r="E337" s="3" t="str" cm="1">
        <f t="array" ref="E337">_xlfn.IFS(Table1[[#This Row],[Age]]&lt;30, "Adolescent",Table1[[#This Row],[Age]]&gt;=50, "Older", Table1[[#This Row],[Age]]&gt;=30, "Adult")</f>
        <v>Older</v>
      </c>
      <c r="F337" s="3">
        <v>52</v>
      </c>
      <c r="G337" s="3" t="s">
        <v>10</v>
      </c>
      <c r="H337" s="3">
        <v>3</v>
      </c>
      <c r="I337" s="4">
        <v>50</v>
      </c>
      <c r="J337" s="13">
        <f>H337*I337</f>
        <v>150</v>
      </c>
      <c r="K337" s="13">
        <f>J337*$N$3</f>
        <v>2.25</v>
      </c>
      <c r="L337" s="13">
        <f t="shared" si="5"/>
        <v>3</v>
      </c>
    </row>
    <row r="338" spans="1:12" x14ac:dyDescent="0.3">
      <c r="A338" s="3">
        <v>337</v>
      </c>
      <c r="B338" s="2">
        <v>45047</v>
      </c>
      <c r="C338" s="3" t="s">
        <v>349</v>
      </c>
      <c r="D338" s="3" t="s">
        <v>9</v>
      </c>
      <c r="E338" s="3" t="str" cm="1">
        <f t="array" ref="E338">_xlfn.IFS(Table1[[#This Row],[Age]]&lt;30, "Adolescent",Table1[[#This Row],[Age]]&gt;=50, "Older", Table1[[#This Row],[Age]]&gt;=30, "Adult")</f>
        <v>Adult</v>
      </c>
      <c r="F338" s="3">
        <v>38</v>
      </c>
      <c r="G338" s="3" t="s">
        <v>13</v>
      </c>
      <c r="H338" s="3">
        <v>1</v>
      </c>
      <c r="I338" s="4">
        <v>500</v>
      </c>
      <c r="J338" s="13">
        <f>H338*I338</f>
        <v>500</v>
      </c>
      <c r="K338" s="13">
        <f>J338*$N$3</f>
        <v>7.5</v>
      </c>
      <c r="L338" s="13">
        <f t="shared" si="5"/>
        <v>10</v>
      </c>
    </row>
    <row r="339" spans="1:12" x14ac:dyDescent="0.3">
      <c r="A339" s="3">
        <v>338</v>
      </c>
      <c r="B339" s="2">
        <v>45133</v>
      </c>
      <c r="C339" s="3" t="s">
        <v>350</v>
      </c>
      <c r="D339" s="3" t="s">
        <v>9</v>
      </c>
      <c r="E339" s="3" t="str" cm="1">
        <f t="array" ref="E339">_xlfn.IFS(Table1[[#This Row],[Age]]&lt;30, "Adolescent",Table1[[#This Row],[Age]]&gt;=50, "Older", Table1[[#This Row],[Age]]&gt;=30, "Adult")</f>
        <v>Older</v>
      </c>
      <c r="F339" s="3">
        <v>54</v>
      </c>
      <c r="G339" s="3" t="s">
        <v>10</v>
      </c>
      <c r="H339" s="3">
        <v>2</v>
      </c>
      <c r="I339" s="4">
        <v>50</v>
      </c>
      <c r="J339" s="13">
        <f>H339*I339</f>
        <v>100</v>
      </c>
      <c r="K339" s="13">
        <f>J339*$N$3</f>
        <v>1.5</v>
      </c>
      <c r="L339" s="13">
        <f t="shared" si="5"/>
        <v>2</v>
      </c>
    </row>
    <row r="340" spans="1:12" x14ac:dyDescent="0.3">
      <c r="A340" s="3">
        <v>339</v>
      </c>
      <c r="B340" s="2">
        <v>44988</v>
      </c>
      <c r="C340" s="3" t="s">
        <v>351</v>
      </c>
      <c r="D340" s="3" t="s">
        <v>12</v>
      </c>
      <c r="E340" s="3" t="str" cm="1">
        <f t="array" ref="E340">_xlfn.IFS(Table1[[#This Row],[Age]]&lt;30, "Adolescent",Table1[[#This Row],[Age]]&gt;=50, "Older", Table1[[#This Row],[Age]]&gt;=30, "Adult")</f>
        <v>Adolescent</v>
      </c>
      <c r="F340" s="3">
        <v>22</v>
      </c>
      <c r="G340" s="3" t="s">
        <v>15</v>
      </c>
      <c r="H340" s="3">
        <v>2</v>
      </c>
      <c r="I340" s="4">
        <v>25</v>
      </c>
      <c r="J340" s="13">
        <f>H340*I340</f>
        <v>50</v>
      </c>
      <c r="K340" s="13">
        <f>J340*$N$3</f>
        <v>0.75</v>
      </c>
      <c r="L340" s="13">
        <f t="shared" si="5"/>
        <v>1</v>
      </c>
    </row>
    <row r="341" spans="1:12" x14ac:dyDescent="0.3">
      <c r="A341" s="3">
        <v>340</v>
      </c>
      <c r="B341" s="2">
        <v>45218</v>
      </c>
      <c r="C341" s="3" t="s">
        <v>352</v>
      </c>
      <c r="D341" s="3" t="s">
        <v>12</v>
      </c>
      <c r="E341" s="3" t="str" cm="1">
        <f t="array" ref="E341">_xlfn.IFS(Table1[[#This Row],[Age]]&lt;30, "Adolescent",Table1[[#This Row],[Age]]&gt;=50, "Older", Table1[[#This Row],[Age]]&gt;=30, "Adult")</f>
        <v>Adult</v>
      </c>
      <c r="F341" s="3">
        <v>36</v>
      </c>
      <c r="G341" s="3" t="s">
        <v>13</v>
      </c>
      <c r="H341" s="3">
        <v>4</v>
      </c>
      <c r="I341" s="4">
        <v>300</v>
      </c>
      <c r="J341" s="13">
        <f>H341*I341</f>
        <v>1200</v>
      </c>
      <c r="K341" s="13">
        <f>J341*$N$3</f>
        <v>18</v>
      </c>
      <c r="L341" s="13">
        <f t="shared" si="5"/>
        <v>24</v>
      </c>
    </row>
    <row r="342" spans="1:12" x14ac:dyDescent="0.3">
      <c r="A342" s="3">
        <v>341</v>
      </c>
      <c r="B342" s="2">
        <v>45053</v>
      </c>
      <c r="C342" s="3" t="s">
        <v>353</v>
      </c>
      <c r="D342" s="3" t="s">
        <v>9</v>
      </c>
      <c r="E342" s="3" t="str" cm="1">
        <f t="array" ref="E342">_xlfn.IFS(Table1[[#This Row],[Age]]&lt;30, "Adolescent",Table1[[#This Row],[Age]]&gt;=50, "Older", Table1[[#This Row],[Age]]&gt;=30, "Adult")</f>
        <v>Adult</v>
      </c>
      <c r="F342" s="3">
        <v>31</v>
      </c>
      <c r="G342" s="3" t="s">
        <v>13</v>
      </c>
      <c r="H342" s="3">
        <v>4</v>
      </c>
      <c r="I342" s="4">
        <v>50</v>
      </c>
      <c r="J342" s="13">
        <f>H342*I342</f>
        <v>200</v>
      </c>
      <c r="K342" s="13">
        <f>J342*$N$3</f>
        <v>3</v>
      </c>
      <c r="L342" s="13">
        <f t="shared" si="5"/>
        <v>4</v>
      </c>
    </row>
    <row r="343" spans="1:12" x14ac:dyDescent="0.3">
      <c r="A343" s="3">
        <v>342</v>
      </c>
      <c r="B343" s="2">
        <v>45223</v>
      </c>
      <c r="C343" s="3" t="s">
        <v>354</v>
      </c>
      <c r="D343" s="3" t="s">
        <v>12</v>
      </c>
      <c r="E343" s="3" t="str" cm="1">
        <f t="array" ref="E343">_xlfn.IFS(Table1[[#This Row],[Age]]&lt;30, "Adolescent",Table1[[#This Row],[Age]]&gt;=50, "Older", Table1[[#This Row],[Age]]&gt;=30, "Adult")</f>
        <v>Adult</v>
      </c>
      <c r="F343" s="3">
        <v>43</v>
      </c>
      <c r="G343" s="3" t="s">
        <v>13</v>
      </c>
      <c r="H343" s="3">
        <v>4</v>
      </c>
      <c r="I343" s="4">
        <v>500</v>
      </c>
      <c r="J343" s="13">
        <f>H343*I343</f>
        <v>2000</v>
      </c>
      <c r="K343" s="13">
        <f>J343*$N$3</f>
        <v>30</v>
      </c>
      <c r="L343" s="13">
        <f t="shared" si="5"/>
        <v>40</v>
      </c>
    </row>
    <row r="344" spans="1:12" x14ac:dyDescent="0.3">
      <c r="A344" s="3">
        <v>343</v>
      </c>
      <c r="B344" s="2">
        <v>45231</v>
      </c>
      <c r="C344" s="3" t="s">
        <v>355</v>
      </c>
      <c r="D344" s="3" t="s">
        <v>9</v>
      </c>
      <c r="E344" s="3" t="str" cm="1">
        <f t="array" ref="E344">_xlfn.IFS(Table1[[#This Row],[Age]]&lt;30, "Adolescent",Table1[[#This Row],[Age]]&gt;=50, "Older", Table1[[#This Row],[Age]]&gt;=30, "Adult")</f>
        <v>Adolescent</v>
      </c>
      <c r="F344" s="3">
        <v>21</v>
      </c>
      <c r="G344" s="3" t="s">
        <v>15</v>
      </c>
      <c r="H344" s="3">
        <v>2</v>
      </c>
      <c r="I344" s="4">
        <v>25</v>
      </c>
      <c r="J344" s="13">
        <f>H344*I344</f>
        <v>50</v>
      </c>
      <c r="K344" s="13">
        <f>J344*$N$3</f>
        <v>0.75</v>
      </c>
      <c r="L344" s="13">
        <f t="shared" si="5"/>
        <v>1</v>
      </c>
    </row>
    <row r="345" spans="1:12" x14ac:dyDescent="0.3">
      <c r="A345" s="3">
        <v>344</v>
      </c>
      <c r="B345" s="2">
        <v>44947</v>
      </c>
      <c r="C345" s="3" t="s">
        <v>356</v>
      </c>
      <c r="D345" s="3" t="s">
        <v>12</v>
      </c>
      <c r="E345" s="3" t="str" cm="1">
        <f t="array" ref="E345">_xlfn.IFS(Table1[[#This Row],[Age]]&lt;30, "Adolescent",Table1[[#This Row],[Age]]&gt;=50, "Older", Table1[[#This Row],[Age]]&gt;=30, "Adult")</f>
        <v>Adult</v>
      </c>
      <c r="F345" s="3">
        <v>42</v>
      </c>
      <c r="G345" s="3" t="s">
        <v>10</v>
      </c>
      <c r="H345" s="3">
        <v>1</v>
      </c>
      <c r="I345" s="4">
        <v>30</v>
      </c>
      <c r="J345" s="13">
        <f>H345*I345</f>
        <v>30</v>
      </c>
      <c r="K345" s="13">
        <f>J345*$N$3</f>
        <v>0.44999999999999996</v>
      </c>
      <c r="L345" s="13">
        <f t="shared" si="5"/>
        <v>0.6</v>
      </c>
    </row>
    <row r="346" spans="1:12" x14ac:dyDescent="0.3">
      <c r="A346" s="3">
        <v>345</v>
      </c>
      <c r="B346" s="2">
        <v>45244</v>
      </c>
      <c r="C346" s="3" t="s">
        <v>357</v>
      </c>
      <c r="D346" s="3" t="s">
        <v>9</v>
      </c>
      <c r="E346" s="3" t="str" cm="1">
        <f t="array" ref="E346">_xlfn.IFS(Table1[[#This Row],[Age]]&lt;30, "Adolescent",Table1[[#This Row],[Age]]&gt;=50, "Older", Table1[[#This Row],[Age]]&gt;=30, "Adult")</f>
        <v>Older</v>
      </c>
      <c r="F346" s="3">
        <v>62</v>
      </c>
      <c r="G346" s="3" t="s">
        <v>15</v>
      </c>
      <c r="H346" s="3">
        <v>1</v>
      </c>
      <c r="I346" s="4">
        <v>30</v>
      </c>
      <c r="J346" s="13">
        <f>H346*I346</f>
        <v>30</v>
      </c>
      <c r="K346" s="13">
        <f>J346*$N$3</f>
        <v>0.44999999999999996</v>
      </c>
      <c r="L346" s="13">
        <f t="shared" si="5"/>
        <v>0.6</v>
      </c>
    </row>
    <row r="347" spans="1:12" x14ac:dyDescent="0.3">
      <c r="A347" s="3">
        <v>346</v>
      </c>
      <c r="B347" s="2">
        <v>44968</v>
      </c>
      <c r="C347" s="3" t="s">
        <v>358</v>
      </c>
      <c r="D347" s="3" t="s">
        <v>9</v>
      </c>
      <c r="E347" s="3" t="str" cm="1">
        <f t="array" ref="E347">_xlfn.IFS(Table1[[#This Row],[Age]]&lt;30, "Adolescent",Table1[[#This Row],[Age]]&gt;=50, "Older", Table1[[#This Row],[Age]]&gt;=30, "Adult")</f>
        <v>Older</v>
      </c>
      <c r="F347" s="3">
        <v>59</v>
      </c>
      <c r="G347" s="3" t="s">
        <v>13</v>
      </c>
      <c r="H347" s="3">
        <v>2</v>
      </c>
      <c r="I347" s="4">
        <v>500</v>
      </c>
      <c r="J347" s="13">
        <f>H347*I347</f>
        <v>1000</v>
      </c>
      <c r="K347" s="13">
        <f>J347*$N$3</f>
        <v>15</v>
      </c>
      <c r="L347" s="13">
        <f t="shared" si="5"/>
        <v>20</v>
      </c>
    </row>
    <row r="348" spans="1:12" x14ac:dyDescent="0.3">
      <c r="A348" s="3">
        <v>347</v>
      </c>
      <c r="B348" s="2">
        <v>45141</v>
      </c>
      <c r="C348" s="3" t="s">
        <v>359</v>
      </c>
      <c r="D348" s="3" t="s">
        <v>9</v>
      </c>
      <c r="E348" s="3" t="str" cm="1">
        <f t="array" ref="E348">_xlfn.IFS(Table1[[#This Row],[Age]]&lt;30, "Adolescent",Table1[[#This Row],[Age]]&gt;=50, "Older", Table1[[#This Row],[Age]]&gt;=30, "Adult")</f>
        <v>Adult</v>
      </c>
      <c r="F348" s="3">
        <v>42</v>
      </c>
      <c r="G348" s="3" t="s">
        <v>15</v>
      </c>
      <c r="H348" s="3">
        <v>1</v>
      </c>
      <c r="I348" s="4">
        <v>25</v>
      </c>
      <c r="J348" s="13">
        <f>H348*I348</f>
        <v>25</v>
      </c>
      <c r="K348" s="13">
        <f>J348*$N$3</f>
        <v>0.375</v>
      </c>
      <c r="L348" s="13">
        <f t="shared" si="5"/>
        <v>0.5</v>
      </c>
    </row>
    <row r="349" spans="1:12" x14ac:dyDescent="0.3">
      <c r="A349" s="3">
        <v>348</v>
      </c>
      <c r="B349" s="2">
        <v>45263</v>
      </c>
      <c r="C349" s="3" t="s">
        <v>360</v>
      </c>
      <c r="D349" s="3" t="s">
        <v>12</v>
      </c>
      <c r="E349" s="3" t="str" cm="1">
        <f t="array" ref="E349">_xlfn.IFS(Table1[[#This Row],[Age]]&lt;30, "Adolescent",Table1[[#This Row],[Age]]&gt;=50, "Older", Table1[[#This Row],[Age]]&gt;=30, "Adult")</f>
        <v>Adult</v>
      </c>
      <c r="F349" s="3">
        <v>35</v>
      </c>
      <c r="G349" s="3" t="s">
        <v>15</v>
      </c>
      <c r="H349" s="3">
        <v>2</v>
      </c>
      <c r="I349" s="4">
        <v>300</v>
      </c>
      <c r="J349" s="13">
        <f>H349*I349</f>
        <v>600</v>
      </c>
      <c r="K349" s="13">
        <f>J349*$N$3</f>
        <v>9</v>
      </c>
      <c r="L349" s="13">
        <f t="shared" si="5"/>
        <v>12</v>
      </c>
    </row>
    <row r="350" spans="1:12" x14ac:dyDescent="0.3">
      <c r="A350" s="3">
        <v>349</v>
      </c>
      <c r="B350" s="2">
        <v>45225</v>
      </c>
      <c r="C350" s="3" t="s">
        <v>361</v>
      </c>
      <c r="D350" s="3" t="s">
        <v>12</v>
      </c>
      <c r="E350" s="3" t="str" cm="1">
        <f t="array" ref="E350">_xlfn.IFS(Table1[[#This Row],[Age]]&lt;30, "Adolescent",Table1[[#This Row],[Age]]&gt;=50, "Older", Table1[[#This Row],[Age]]&gt;=30, "Adult")</f>
        <v>Older</v>
      </c>
      <c r="F350" s="3">
        <v>57</v>
      </c>
      <c r="G350" s="3" t="s">
        <v>10</v>
      </c>
      <c r="H350" s="3">
        <v>1</v>
      </c>
      <c r="I350" s="4">
        <v>50</v>
      </c>
      <c r="J350" s="13">
        <f>H350*I350</f>
        <v>50</v>
      </c>
      <c r="K350" s="13">
        <f>J350*$N$3</f>
        <v>0.75</v>
      </c>
      <c r="L350" s="13">
        <f t="shared" si="5"/>
        <v>1</v>
      </c>
    </row>
    <row r="351" spans="1:12" x14ac:dyDescent="0.3">
      <c r="A351" s="3">
        <v>350</v>
      </c>
      <c r="B351" s="2">
        <v>45216</v>
      </c>
      <c r="C351" s="3" t="s">
        <v>362</v>
      </c>
      <c r="D351" s="3" t="s">
        <v>9</v>
      </c>
      <c r="E351" s="3" t="str" cm="1">
        <f t="array" ref="E351">_xlfn.IFS(Table1[[#This Row],[Age]]&lt;30, "Adolescent",Table1[[#This Row],[Age]]&gt;=50, "Older", Table1[[#This Row],[Age]]&gt;=30, "Adult")</f>
        <v>Adolescent</v>
      </c>
      <c r="F351" s="3">
        <v>25</v>
      </c>
      <c r="G351" s="3" t="s">
        <v>10</v>
      </c>
      <c r="H351" s="3">
        <v>3</v>
      </c>
      <c r="I351" s="4">
        <v>25</v>
      </c>
      <c r="J351" s="13">
        <f>H351*I351</f>
        <v>75</v>
      </c>
      <c r="K351" s="13">
        <f>J351*$N$3</f>
        <v>1.125</v>
      </c>
      <c r="L351" s="13">
        <f t="shared" si="5"/>
        <v>1.5</v>
      </c>
    </row>
    <row r="352" spans="1:12" x14ac:dyDescent="0.3">
      <c r="A352" s="3">
        <v>351</v>
      </c>
      <c r="B352" s="2">
        <v>45194</v>
      </c>
      <c r="C352" s="3" t="s">
        <v>363</v>
      </c>
      <c r="D352" s="3" t="s">
        <v>12</v>
      </c>
      <c r="E352" s="3" t="str" cm="1">
        <f t="array" ref="E352">_xlfn.IFS(Table1[[#This Row],[Age]]&lt;30, "Adolescent",Table1[[#This Row],[Age]]&gt;=50, "Older", Table1[[#This Row],[Age]]&gt;=30, "Adult")</f>
        <v>Older</v>
      </c>
      <c r="F352" s="3">
        <v>56</v>
      </c>
      <c r="G352" s="3" t="s">
        <v>13</v>
      </c>
      <c r="H352" s="3">
        <v>3</v>
      </c>
      <c r="I352" s="4">
        <v>30</v>
      </c>
      <c r="J352" s="13">
        <f>H352*I352</f>
        <v>90</v>
      </c>
      <c r="K352" s="13">
        <f>J352*$N$3</f>
        <v>1.3499999999999999</v>
      </c>
      <c r="L352" s="13">
        <f t="shared" si="5"/>
        <v>1.8</v>
      </c>
    </row>
    <row r="353" spans="1:12" x14ac:dyDescent="0.3">
      <c r="A353" s="3">
        <v>352</v>
      </c>
      <c r="B353" s="2">
        <v>45088</v>
      </c>
      <c r="C353" s="3" t="s">
        <v>364</v>
      </c>
      <c r="D353" s="3" t="s">
        <v>9</v>
      </c>
      <c r="E353" s="3" t="str" cm="1">
        <f t="array" ref="E353">_xlfn.IFS(Table1[[#This Row],[Age]]&lt;30, "Adolescent",Table1[[#This Row],[Age]]&gt;=50, "Older", Table1[[#This Row],[Age]]&gt;=30, "Adult")</f>
        <v>Older</v>
      </c>
      <c r="F353" s="3">
        <v>57</v>
      </c>
      <c r="G353" s="3" t="s">
        <v>15</v>
      </c>
      <c r="H353" s="3">
        <v>2</v>
      </c>
      <c r="I353" s="4">
        <v>500</v>
      </c>
      <c r="J353" s="13">
        <f>H353*I353</f>
        <v>1000</v>
      </c>
      <c r="K353" s="13">
        <f>J353*$N$3</f>
        <v>15</v>
      </c>
      <c r="L353" s="13">
        <f t="shared" si="5"/>
        <v>20</v>
      </c>
    </row>
    <row r="354" spans="1:12" x14ac:dyDescent="0.3">
      <c r="A354" s="3">
        <v>353</v>
      </c>
      <c r="B354" s="2">
        <v>45060</v>
      </c>
      <c r="C354" s="3" t="s">
        <v>365</v>
      </c>
      <c r="D354" s="3" t="s">
        <v>9</v>
      </c>
      <c r="E354" s="3" t="str" cm="1">
        <f t="array" ref="E354">_xlfn.IFS(Table1[[#This Row],[Age]]&lt;30, "Adolescent",Table1[[#This Row],[Age]]&gt;=50, "Older", Table1[[#This Row],[Age]]&gt;=30, "Adult")</f>
        <v>Adult</v>
      </c>
      <c r="F354" s="3">
        <v>31</v>
      </c>
      <c r="G354" s="3" t="s">
        <v>15</v>
      </c>
      <c r="H354" s="3">
        <v>1</v>
      </c>
      <c r="I354" s="4">
        <v>500</v>
      </c>
      <c r="J354" s="13">
        <f>H354*I354</f>
        <v>500</v>
      </c>
      <c r="K354" s="13">
        <f>J354*$N$3</f>
        <v>7.5</v>
      </c>
      <c r="L354" s="13">
        <f t="shared" si="5"/>
        <v>10</v>
      </c>
    </row>
    <row r="355" spans="1:12" x14ac:dyDescent="0.3">
      <c r="A355" s="3">
        <v>354</v>
      </c>
      <c r="B355" s="2">
        <v>45031</v>
      </c>
      <c r="C355" s="3" t="s">
        <v>366</v>
      </c>
      <c r="D355" s="3" t="s">
        <v>12</v>
      </c>
      <c r="E355" s="3" t="str" cm="1">
        <f t="array" ref="E355">_xlfn.IFS(Table1[[#This Row],[Age]]&lt;30, "Adolescent",Table1[[#This Row],[Age]]&gt;=50, "Older", Table1[[#This Row],[Age]]&gt;=30, "Adult")</f>
        <v>Adult</v>
      </c>
      <c r="F355" s="3">
        <v>49</v>
      </c>
      <c r="G355" s="3" t="s">
        <v>10</v>
      </c>
      <c r="H355" s="3">
        <v>4</v>
      </c>
      <c r="I355" s="4">
        <v>50</v>
      </c>
      <c r="J355" s="13">
        <f>H355*I355</f>
        <v>200</v>
      </c>
      <c r="K355" s="13">
        <f>J355*$N$3</f>
        <v>3</v>
      </c>
      <c r="L355" s="13">
        <f t="shared" si="5"/>
        <v>4</v>
      </c>
    </row>
    <row r="356" spans="1:12" x14ac:dyDescent="0.3">
      <c r="A356" s="3">
        <v>355</v>
      </c>
      <c r="B356" s="2">
        <v>45269</v>
      </c>
      <c r="C356" s="3" t="s">
        <v>367</v>
      </c>
      <c r="D356" s="3" t="s">
        <v>12</v>
      </c>
      <c r="E356" s="3" t="str" cm="1">
        <f t="array" ref="E356">_xlfn.IFS(Table1[[#This Row],[Age]]&lt;30, "Adolescent",Table1[[#This Row],[Age]]&gt;=50, "Older", Table1[[#This Row],[Age]]&gt;=30, "Adult")</f>
        <v>Older</v>
      </c>
      <c r="F356" s="3">
        <v>55</v>
      </c>
      <c r="G356" s="3" t="s">
        <v>15</v>
      </c>
      <c r="H356" s="3">
        <v>1</v>
      </c>
      <c r="I356" s="4">
        <v>500</v>
      </c>
      <c r="J356" s="13">
        <f>H356*I356</f>
        <v>500</v>
      </c>
      <c r="K356" s="13">
        <f>J356*$N$3</f>
        <v>7.5</v>
      </c>
      <c r="L356" s="13">
        <f t="shared" si="5"/>
        <v>10</v>
      </c>
    </row>
    <row r="357" spans="1:12" x14ac:dyDescent="0.3">
      <c r="A357" s="3">
        <v>356</v>
      </c>
      <c r="B357" s="2">
        <v>45087</v>
      </c>
      <c r="C357" s="3" t="s">
        <v>368</v>
      </c>
      <c r="D357" s="3" t="s">
        <v>9</v>
      </c>
      <c r="E357" s="3" t="str" cm="1">
        <f t="array" ref="E357">_xlfn.IFS(Table1[[#This Row],[Age]]&lt;30, "Adolescent",Table1[[#This Row],[Age]]&gt;=50, "Older", Table1[[#This Row],[Age]]&gt;=30, "Adult")</f>
        <v>Older</v>
      </c>
      <c r="F357" s="3">
        <v>50</v>
      </c>
      <c r="G357" s="3" t="s">
        <v>15</v>
      </c>
      <c r="H357" s="3">
        <v>3</v>
      </c>
      <c r="I357" s="4">
        <v>500</v>
      </c>
      <c r="J357" s="13">
        <f>H357*I357</f>
        <v>1500</v>
      </c>
      <c r="K357" s="13">
        <f>J357*$N$3</f>
        <v>22.5</v>
      </c>
      <c r="L357" s="13">
        <f t="shared" si="5"/>
        <v>30</v>
      </c>
    </row>
    <row r="358" spans="1:12" x14ac:dyDescent="0.3">
      <c r="A358" s="3">
        <v>357</v>
      </c>
      <c r="B358" s="2">
        <v>45049</v>
      </c>
      <c r="C358" s="3" t="s">
        <v>369</v>
      </c>
      <c r="D358" s="3" t="s">
        <v>12</v>
      </c>
      <c r="E358" s="3" t="str" cm="1">
        <f t="array" ref="E358">_xlfn.IFS(Table1[[#This Row],[Age]]&lt;30, "Adolescent",Table1[[#This Row],[Age]]&gt;=50, "Older", Table1[[#This Row],[Age]]&gt;=30, "Adult")</f>
        <v>Adult</v>
      </c>
      <c r="F358" s="3">
        <v>40</v>
      </c>
      <c r="G358" s="3" t="s">
        <v>15</v>
      </c>
      <c r="H358" s="3">
        <v>3</v>
      </c>
      <c r="I358" s="4">
        <v>25</v>
      </c>
      <c r="J358" s="13">
        <f>H358*I358</f>
        <v>75</v>
      </c>
      <c r="K358" s="13">
        <f>J358*$N$3</f>
        <v>1.125</v>
      </c>
      <c r="L358" s="13">
        <f t="shared" si="5"/>
        <v>1.5</v>
      </c>
    </row>
    <row r="359" spans="1:12" x14ac:dyDescent="0.3">
      <c r="A359" s="3">
        <v>358</v>
      </c>
      <c r="B359" s="2">
        <v>45062</v>
      </c>
      <c r="C359" s="3" t="s">
        <v>370</v>
      </c>
      <c r="D359" s="3" t="s">
        <v>12</v>
      </c>
      <c r="E359" s="3" t="str" cm="1">
        <f t="array" ref="E359">_xlfn.IFS(Table1[[#This Row],[Age]]&lt;30, "Adolescent",Table1[[#This Row],[Age]]&gt;=50, "Older", Table1[[#This Row],[Age]]&gt;=30, "Adult")</f>
        <v>Adult</v>
      </c>
      <c r="F359" s="3">
        <v>32</v>
      </c>
      <c r="G359" s="3" t="s">
        <v>10</v>
      </c>
      <c r="H359" s="3">
        <v>1</v>
      </c>
      <c r="I359" s="4">
        <v>300</v>
      </c>
      <c r="J359" s="13">
        <f>H359*I359</f>
        <v>300</v>
      </c>
      <c r="K359" s="13">
        <f>J359*$N$3</f>
        <v>4.5</v>
      </c>
      <c r="L359" s="13">
        <f t="shared" si="5"/>
        <v>6</v>
      </c>
    </row>
    <row r="360" spans="1:12" x14ac:dyDescent="0.3">
      <c r="A360" s="3">
        <v>359</v>
      </c>
      <c r="B360" s="2">
        <v>45129</v>
      </c>
      <c r="C360" s="3" t="s">
        <v>371</v>
      </c>
      <c r="D360" s="3" t="s">
        <v>9</v>
      </c>
      <c r="E360" s="3" t="str" cm="1">
        <f t="array" ref="E360">_xlfn.IFS(Table1[[#This Row],[Age]]&lt;30, "Adolescent",Table1[[#This Row],[Age]]&gt;=50, "Older", Table1[[#This Row],[Age]]&gt;=30, "Adult")</f>
        <v>Older</v>
      </c>
      <c r="F360" s="3">
        <v>50</v>
      </c>
      <c r="G360" s="3" t="s">
        <v>13</v>
      </c>
      <c r="H360" s="3">
        <v>1</v>
      </c>
      <c r="I360" s="4">
        <v>50</v>
      </c>
      <c r="J360" s="13">
        <f>H360*I360</f>
        <v>50</v>
      </c>
      <c r="K360" s="13">
        <f>J360*$N$3</f>
        <v>0.75</v>
      </c>
      <c r="L360" s="13">
        <f t="shared" si="5"/>
        <v>1</v>
      </c>
    </row>
    <row r="361" spans="1:12" x14ac:dyDescent="0.3">
      <c r="A361" s="3">
        <v>360</v>
      </c>
      <c r="B361" s="2">
        <v>44994</v>
      </c>
      <c r="C361" s="3" t="s">
        <v>372</v>
      </c>
      <c r="D361" s="3" t="s">
        <v>9</v>
      </c>
      <c r="E361" s="3" t="str" cm="1">
        <f t="array" ref="E361">_xlfn.IFS(Table1[[#This Row],[Age]]&lt;30, "Adolescent",Table1[[#This Row],[Age]]&gt;=50, "Older", Table1[[#This Row],[Age]]&gt;=30, "Adult")</f>
        <v>Adult</v>
      </c>
      <c r="F361" s="3">
        <v>42</v>
      </c>
      <c r="G361" s="3" t="s">
        <v>13</v>
      </c>
      <c r="H361" s="3">
        <v>4</v>
      </c>
      <c r="I361" s="4">
        <v>25</v>
      </c>
      <c r="J361" s="13">
        <f>H361*I361</f>
        <v>100</v>
      </c>
      <c r="K361" s="13">
        <f>J361*$N$3</f>
        <v>1.5</v>
      </c>
      <c r="L361" s="13">
        <f t="shared" si="5"/>
        <v>2</v>
      </c>
    </row>
    <row r="362" spans="1:12" x14ac:dyDescent="0.3">
      <c r="A362" s="3">
        <v>361</v>
      </c>
      <c r="B362" s="2">
        <v>45270</v>
      </c>
      <c r="C362" s="3" t="s">
        <v>373</v>
      </c>
      <c r="D362" s="3" t="s">
        <v>12</v>
      </c>
      <c r="E362" s="3" t="str" cm="1">
        <f t="array" ref="E362">_xlfn.IFS(Table1[[#This Row],[Age]]&lt;30, "Adolescent",Table1[[#This Row],[Age]]&gt;=50, "Older", Table1[[#This Row],[Age]]&gt;=30, "Adult")</f>
        <v>Adult</v>
      </c>
      <c r="F362" s="3">
        <v>34</v>
      </c>
      <c r="G362" s="3" t="s">
        <v>15</v>
      </c>
      <c r="H362" s="3">
        <v>4</v>
      </c>
      <c r="I362" s="4">
        <v>300</v>
      </c>
      <c r="J362" s="13">
        <f>H362*I362</f>
        <v>1200</v>
      </c>
      <c r="K362" s="13">
        <f>J362*$N$3</f>
        <v>18</v>
      </c>
      <c r="L362" s="13">
        <f t="shared" si="5"/>
        <v>24</v>
      </c>
    </row>
    <row r="363" spans="1:12" x14ac:dyDescent="0.3">
      <c r="A363" s="3">
        <v>362</v>
      </c>
      <c r="B363" s="2">
        <v>45257</v>
      </c>
      <c r="C363" s="3" t="s">
        <v>374</v>
      </c>
      <c r="D363" s="3" t="s">
        <v>9</v>
      </c>
      <c r="E363" s="3" t="str" cm="1">
        <f t="array" ref="E363">_xlfn.IFS(Table1[[#This Row],[Age]]&lt;30, "Adolescent",Table1[[#This Row],[Age]]&gt;=50, "Older", Table1[[#This Row],[Age]]&gt;=30, "Adult")</f>
        <v>Older</v>
      </c>
      <c r="F363" s="3">
        <v>50</v>
      </c>
      <c r="G363" s="3" t="s">
        <v>13</v>
      </c>
      <c r="H363" s="3">
        <v>1</v>
      </c>
      <c r="I363" s="4">
        <v>25</v>
      </c>
      <c r="J363" s="13">
        <f>H363*I363</f>
        <v>25</v>
      </c>
      <c r="K363" s="13">
        <f>J363*$N$3</f>
        <v>0.375</v>
      </c>
      <c r="L363" s="13">
        <f t="shared" si="5"/>
        <v>0.5</v>
      </c>
    </row>
    <row r="364" spans="1:12" x14ac:dyDescent="0.3">
      <c r="A364" s="3">
        <v>363</v>
      </c>
      <c r="B364" s="2">
        <v>45080</v>
      </c>
      <c r="C364" s="3" t="s">
        <v>375</v>
      </c>
      <c r="D364" s="3" t="s">
        <v>9</v>
      </c>
      <c r="E364" s="3" t="str" cm="1">
        <f t="array" ref="E364">_xlfn.IFS(Table1[[#This Row],[Age]]&lt;30, "Adolescent",Table1[[#This Row],[Age]]&gt;=50, "Older", Table1[[#This Row],[Age]]&gt;=30, "Adult")</f>
        <v>Older</v>
      </c>
      <c r="F364" s="3">
        <v>64</v>
      </c>
      <c r="G364" s="3" t="s">
        <v>10</v>
      </c>
      <c r="H364" s="3">
        <v>1</v>
      </c>
      <c r="I364" s="4">
        <v>25</v>
      </c>
      <c r="J364" s="13">
        <f>H364*I364</f>
        <v>25</v>
      </c>
      <c r="K364" s="13">
        <f>J364*$N$3</f>
        <v>0.375</v>
      </c>
      <c r="L364" s="13">
        <f t="shared" si="5"/>
        <v>0.5</v>
      </c>
    </row>
    <row r="365" spans="1:12" x14ac:dyDescent="0.3">
      <c r="A365" s="3">
        <v>364</v>
      </c>
      <c r="B365" s="2">
        <v>45161</v>
      </c>
      <c r="C365" s="3" t="s">
        <v>376</v>
      </c>
      <c r="D365" s="3" t="s">
        <v>12</v>
      </c>
      <c r="E365" s="3" t="str" cm="1">
        <f t="array" ref="E365">_xlfn.IFS(Table1[[#This Row],[Age]]&lt;30, "Adolescent",Table1[[#This Row],[Age]]&gt;=50, "Older", Table1[[#This Row],[Age]]&gt;=30, "Adult")</f>
        <v>Adolescent</v>
      </c>
      <c r="F365" s="3">
        <v>19</v>
      </c>
      <c r="G365" s="3" t="s">
        <v>10</v>
      </c>
      <c r="H365" s="3">
        <v>1</v>
      </c>
      <c r="I365" s="4">
        <v>500</v>
      </c>
      <c r="J365" s="13">
        <f>H365*I365</f>
        <v>500</v>
      </c>
      <c r="K365" s="13">
        <f>J365*$N$3</f>
        <v>7.5</v>
      </c>
      <c r="L365" s="13">
        <f t="shared" si="5"/>
        <v>10</v>
      </c>
    </row>
    <row r="366" spans="1:12" x14ac:dyDescent="0.3">
      <c r="A366" s="3">
        <v>365</v>
      </c>
      <c r="B366" s="2">
        <v>45088</v>
      </c>
      <c r="C366" s="3" t="s">
        <v>377</v>
      </c>
      <c r="D366" s="3" t="s">
        <v>9</v>
      </c>
      <c r="E366" s="3" t="str" cm="1">
        <f t="array" ref="E366">_xlfn.IFS(Table1[[#This Row],[Age]]&lt;30, "Adolescent",Table1[[#This Row],[Age]]&gt;=50, "Older", Table1[[#This Row],[Age]]&gt;=30, "Adult")</f>
        <v>Adult</v>
      </c>
      <c r="F366" s="3">
        <v>31</v>
      </c>
      <c r="G366" s="3" t="s">
        <v>13</v>
      </c>
      <c r="H366" s="3">
        <v>1</v>
      </c>
      <c r="I366" s="4">
        <v>300</v>
      </c>
      <c r="J366" s="13">
        <f>H366*I366</f>
        <v>300</v>
      </c>
      <c r="K366" s="13">
        <f>J366*$N$3</f>
        <v>4.5</v>
      </c>
      <c r="L366" s="13">
        <f t="shared" si="5"/>
        <v>6</v>
      </c>
    </row>
    <row r="367" spans="1:12" x14ac:dyDescent="0.3">
      <c r="A367" s="3">
        <v>366</v>
      </c>
      <c r="B367" s="2">
        <v>44964</v>
      </c>
      <c r="C367" s="3" t="s">
        <v>378</v>
      </c>
      <c r="D367" s="3" t="s">
        <v>9</v>
      </c>
      <c r="E367" s="3" t="str" cm="1">
        <f t="array" ref="E367">_xlfn.IFS(Table1[[#This Row],[Age]]&lt;30, "Adolescent",Table1[[#This Row],[Age]]&gt;=50, "Older", Table1[[#This Row],[Age]]&gt;=30, "Adult")</f>
        <v>Older</v>
      </c>
      <c r="F367" s="3">
        <v>57</v>
      </c>
      <c r="G367" s="3" t="s">
        <v>13</v>
      </c>
      <c r="H367" s="3">
        <v>2</v>
      </c>
      <c r="I367" s="4">
        <v>50</v>
      </c>
      <c r="J367" s="13">
        <f>H367*I367</f>
        <v>100</v>
      </c>
      <c r="K367" s="13">
        <f>J367*$N$3</f>
        <v>1.5</v>
      </c>
      <c r="L367" s="13">
        <f t="shared" si="5"/>
        <v>2</v>
      </c>
    </row>
    <row r="368" spans="1:12" x14ac:dyDescent="0.3">
      <c r="A368" s="3">
        <v>367</v>
      </c>
      <c r="B368" s="2">
        <v>44931</v>
      </c>
      <c r="C368" s="3" t="s">
        <v>379</v>
      </c>
      <c r="D368" s="3" t="s">
        <v>12</v>
      </c>
      <c r="E368" s="3" t="str" cm="1">
        <f t="array" ref="E368">_xlfn.IFS(Table1[[#This Row],[Age]]&lt;30, "Adolescent",Table1[[#This Row],[Age]]&gt;=50, "Older", Table1[[#This Row],[Age]]&gt;=30, "Adult")</f>
        <v>Older</v>
      </c>
      <c r="F368" s="3">
        <v>57</v>
      </c>
      <c r="G368" s="3" t="s">
        <v>15</v>
      </c>
      <c r="H368" s="3">
        <v>1</v>
      </c>
      <c r="I368" s="4">
        <v>50</v>
      </c>
      <c r="J368" s="13">
        <f>H368*I368</f>
        <v>50</v>
      </c>
      <c r="K368" s="13">
        <f>J368*$N$3</f>
        <v>0.75</v>
      </c>
      <c r="L368" s="13">
        <f t="shared" si="5"/>
        <v>1</v>
      </c>
    </row>
    <row r="369" spans="1:12" x14ac:dyDescent="0.3">
      <c r="A369" s="3">
        <v>368</v>
      </c>
      <c r="B369" s="2">
        <v>45161</v>
      </c>
      <c r="C369" s="3" t="s">
        <v>380</v>
      </c>
      <c r="D369" s="3" t="s">
        <v>12</v>
      </c>
      <c r="E369" s="3" t="str" cm="1">
        <f t="array" ref="E369">_xlfn.IFS(Table1[[#This Row],[Age]]&lt;30, "Adolescent",Table1[[#This Row],[Age]]&gt;=50, "Older", Table1[[#This Row],[Age]]&gt;=30, "Adult")</f>
        <v>Older</v>
      </c>
      <c r="F369" s="3">
        <v>56</v>
      </c>
      <c r="G369" s="3" t="s">
        <v>13</v>
      </c>
      <c r="H369" s="3">
        <v>4</v>
      </c>
      <c r="I369" s="4">
        <v>300</v>
      </c>
      <c r="J369" s="13">
        <f>H369*I369</f>
        <v>1200</v>
      </c>
      <c r="K369" s="13">
        <f>J369*$N$3</f>
        <v>18</v>
      </c>
      <c r="L369" s="13">
        <f t="shared" si="5"/>
        <v>24</v>
      </c>
    </row>
    <row r="370" spans="1:12" x14ac:dyDescent="0.3">
      <c r="A370" s="3">
        <v>369</v>
      </c>
      <c r="B370" s="2">
        <v>45245</v>
      </c>
      <c r="C370" s="3" t="s">
        <v>381</v>
      </c>
      <c r="D370" s="3" t="s">
        <v>9</v>
      </c>
      <c r="E370" s="3" t="str" cm="1">
        <f t="array" ref="E370">_xlfn.IFS(Table1[[#This Row],[Age]]&lt;30, "Adolescent",Table1[[#This Row],[Age]]&gt;=50, "Older", Table1[[#This Row],[Age]]&gt;=30, "Adult")</f>
        <v>Adolescent</v>
      </c>
      <c r="F370" s="3">
        <v>23</v>
      </c>
      <c r="G370" s="3" t="s">
        <v>15</v>
      </c>
      <c r="H370" s="3">
        <v>3</v>
      </c>
      <c r="I370" s="4">
        <v>500</v>
      </c>
      <c r="J370" s="13">
        <f>H370*I370</f>
        <v>1500</v>
      </c>
      <c r="K370" s="13">
        <f>J370*$N$3</f>
        <v>22.5</v>
      </c>
      <c r="L370" s="13">
        <f t="shared" si="5"/>
        <v>30</v>
      </c>
    </row>
    <row r="371" spans="1:12" x14ac:dyDescent="0.3">
      <c r="A371" s="3">
        <v>370</v>
      </c>
      <c r="B371" s="2">
        <v>45215</v>
      </c>
      <c r="C371" s="3" t="s">
        <v>382</v>
      </c>
      <c r="D371" s="3" t="s">
        <v>9</v>
      </c>
      <c r="E371" s="3" t="str" cm="1">
        <f t="array" ref="E371">_xlfn.IFS(Table1[[#This Row],[Age]]&lt;30, "Adolescent",Table1[[#This Row],[Age]]&gt;=50, "Older", Table1[[#This Row],[Age]]&gt;=30, "Adult")</f>
        <v>Adolescent</v>
      </c>
      <c r="F371" s="3">
        <v>23</v>
      </c>
      <c r="G371" s="3" t="s">
        <v>15</v>
      </c>
      <c r="H371" s="3">
        <v>2</v>
      </c>
      <c r="I371" s="4">
        <v>30</v>
      </c>
      <c r="J371" s="13">
        <f>H371*I371</f>
        <v>60</v>
      </c>
      <c r="K371" s="13">
        <f>J371*$N$3</f>
        <v>0.89999999999999991</v>
      </c>
      <c r="L371" s="13">
        <f t="shared" si="5"/>
        <v>1.2</v>
      </c>
    </row>
    <row r="372" spans="1:12" x14ac:dyDescent="0.3">
      <c r="A372" s="3">
        <v>371</v>
      </c>
      <c r="B372" s="2">
        <v>44978</v>
      </c>
      <c r="C372" s="3" t="s">
        <v>383</v>
      </c>
      <c r="D372" s="3" t="s">
        <v>12</v>
      </c>
      <c r="E372" s="3" t="str" cm="1">
        <f t="array" ref="E372">_xlfn.IFS(Table1[[#This Row],[Age]]&lt;30, "Adolescent",Table1[[#This Row],[Age]]&gt;=50, "Older", Table1[[#This Row],[Age]]&gt;=30, "Adult")</f>
        <v>Adolescent</v>
      </c>
      <c r="F372" s="3">
        <v>20</v>
      </c>
      <c r="G372" s="3" t="s">
        <v>10</v>
      </c>
      <c r="H372" s="3">
        <v>1</v>
      </c>
      <c r="I372" s="4">
        <v>25</v>
      </c>
      <c r="J372" s="13">
        <f>H372*I372</f>
        <v>25</v>
      </c>
      <c r="K372" s="13">
        <f>J372*$N$3</f>
        <v>0.375</v>
      </c>
      <c r="L372" s="13">
        <f t="shared" si="5"/>
        <v>0.5</v>
      </c>
    </row>
    <row r="373" spans="1:12" x14ac:dyDescent="0.3">
      <c r="A373" s="3">
        <v>372</v>
      </c>
      <c r="B373" s="2">
        <v>44964</v>
      </c>
      <c r="C373" s="3" t="s">
        <v>384</v>
      </c>
      <c r="D373" s="3" t="s">
        <v>12</v>
      </c>
      <c r="E373" s="3" t="str" cm="1">
        <f t="array" ref="E373">_xlfn.IFS(Table1[[#This Row],[Age]]&lt;30, "Adolescent",Table1[[#This Row],[Age]]&gt;=50, "Older", Table1[[#This Row],[Age]]&gt;=30, "Adult")</f>
        <v>Adolescent</v>
      </c>
      <c r="F373" s="3">
        <v>24</v>
      </c>
      <c r="G373" s="3" t="s">
        <v>10</v>
      </c>
      <c r="H373" s="3">
        <v>3</v>
      </c>
      <c r="I373" s="4">
        <v>500</v>
      </c>
      <c r="J373" s="13">
        <f>H373*I373</f>
        <v>1500</v>
      </c>
      <c r="K373" s="13">
        <f>J373*$N$3</f>
        <v>22.5</v>
      </c>
      <c r="L373" s="13">
        <f t="shared" si="5"/>
        <v>30</v>
      </c>
    </row>
    <row r="374" spans="1:12" x14ac:dyDescent="0.3">
      <c r="A374" s="3">
        <v>373</v>
      </c>
      <c r="B374" s="2">
        <v>45202</v>
      </c>
      <c r="C374" s="3" t="s">
        <v>385</v>
      </c>
      <c r="D374" s="3" t="s">
        <v>12</v>
      </c>
      <c r="E374" s="3" t="str" cm="1">
        <f t="array" ref="E374">_xlfn.IFS(Table1[[#This Row],[Age]]&lt;30, "Adolescent",Table1[[#This Row],[Age]]&gt;=50, "Older", Table1[[#This Row],[Age]]&gt;=30, "Adult")</f>
        <v>Adolescent</v>
      </c>
      <c r="F374" s="3">
        <v>25</v>
      </c>
      <c r="G374" s="3" t="s">
        <v>10</v>
      </c>
      <c r="H374" s="3">
        <v>2</v>
      </c>
      <c r="I374" s="4">
        <v>300</v>
      </c>
      <c r="J374" s="13">
        <f>H374*I374</f>
        <v>600</v>
      </c>
      <c r="K374" s="13">
        <f>J374*$N$3</f>
        <v>9</v>
      </c>
      <c r="L374" s="13">
        <f t="shared" si="5"/>
        <v>12</v>
      </c>
    </row>
    <row r="375" spans="1:12" x14ac:dyDescent="0.3">
      <c r="A375" s="3">
        <v>374</v>
      </c>
      <c r="B375" s="2">
        <v>45036</v>
      </c>
      <c r="C375" s="3" t="s">
        <v>386</v>
      </c>
      <c r="D375" s="3" t="s">
        <v>12</v>
      </c>
      <c r="E375" s="3" t="str" cm="1">
        <f t="array" ref="E375">_xlfn.IFS(Table1[[#This Row],[Age]]&lt;30, "Adolescent",Table1[[#This Row],[Age]]&gt;=50, "Older", Table1[[#This Row],[Age]]&gt;=30, "Adult")</f>
        <v>Older</v>
      </c>
      <c r="F375" s="3">
        <v>59</v>
      </c>
      <c r="G375" s="3" t="s">
        <v>10</v>
      </c>
      <c r="H375" s="3">
        <v>3</v>
      </c>
      <c r="I375" s="4">
        <v>25</v>
      </c>
      <c r="J375" s="13">
        <f>H375*I375</f>
        <v>75</v>
      </c>
      <c r="K375" s="13">
        <f>J375*$N$3</f>
        <v>1.125</v>
      </c>
      <c r="L375" s="13">
        <f t="shared" si="5"/>
        <v>1.5</v>
      </c>
    </row>
    <row r="376" spans="1:12" x14ac:dyDescent="0.3">
      <c r="A376" s="3">
        <v>375</v>
      </c>
      <c r="B376" s="2">
        <v>45186</v>
      </c>
      <c r="C376" s="3" t="s">
        <v>387</v>
      </c>
      <c r="D376" s="3" t="s">
        <v>9</v>
      </c>
      <c r="E376" s="3" t="str" cm="1">
        <f t="array" ref="E376">_xlfn.IFS(Table1[[#This Row],[Age]]&lt;30, "Adolescent",Table1[[#This Row],[Age]]&gt;=50, "Older", Table1[[#This Row],[Age]]&gt;=30, "Adult")</f>
        <v>Adult</v>
      </c>
      <c r="F376" s="3">
        <v>32</v>
      </c>
      <c r="G376" s="3" t="s">
        <v>13</v>
      </c>
      <c r="H376" s="3">
        <v>1</v>
      </c>
      <c r="I376" s="4">
        <v>50</v>
      </c>
      <c r="J376" s="13">
        <f>H376*I376</f>
        <v>50</v>
      </c>
      <c r="K376" s="13">
        <f>J376*$N$3</f>
        <v>0.75</v>
      </c>
      <c r="L376" s="13">
        <f t="shared" si="5"/>
        <v>1</v>
      </c>
    </row>
    <row r="377" spans="1:12" x14ac:dyDescent="0.3">
      <c r="A377" s="3">
        <v>376</v>
      </c>
      <c r="B377" s="2">
        <v>45062</v>
      </c>
      <c r="C377" s="3" t="s">
        <v>388</v>
      </c>
      <c r="D377" s="3" t="s">
        <v>12</v>
      </c>
      <c r="E377" s="3" t="str" cm="1">
        <f t="array" ref="E377">_xlfn.IFS(Table1[[#This Row],[Age]]&lt;30, "Adolescent",Table1[[#This Row],[Age]]&gt;=50, "Older", Table1[[#This Row],[Age]]&gt;=30, "Adult")</f>
        <v>Older</v>
      </c>
      <c r="F377" s="3">
        <v>64</v>
      </c>
      <c r="G377" s="3" t="s">
        <v>10</v>
      </c>
      <c r="H377" s="3">
        <v>1</v>
      </c>
      <c r="I377" s="4">
        <v>30</v>
      </c>
      <c r="J377" s="13">
        <f>H377*I377</f>
        <v>30</v>
      </c>
      <c r="K377" s="13">
        <f>J377*$N$3</f>
        <v>0.44999999999999996</v>
      </c>
      <c r="L377" s="13">
        <f t="shared" si="5"/>
        <v>0.6</v>
      </c>
    </row>
    <row r="378" spans="1:12" x14ac:dyDescent="0.3">
      <c r="A378" s="3">
        <v>377</v>
      </c>
      <c r="B378" s="2">
        <v>44994</v>
      </c>
      <c r="C378" s="3" t="s">
        <v>389</v>
      </c>
      <c r="D378" s="3" t="s">
        <v>12</v>
      </c>
      <c r="E378" s="3" t="str" cm="1">
        <f t="array" ref="E378">_xlfn.IFS(Table1[[#This Row],[Age]]&lt;30, "Adolescent",Table1[[#This Row],[Age]]&gt;=50, "Older", Table1[[#This Row],[Age]]&gt;=30, "Adult")</f>
        <v>Adult</v>
      </c>
      <c r="F378" s="3">
        <v>46</v>
      </c>
      <c r="G378" s="3" t="s">
        <v>13</v>
      </c>
      <c r="H378" s="3">
        <v>4</v>
      </c>
      <c r="I378" s="4">
        <v>50</v>
      </c>
      <c r="J378" s="13">
        <f>H378*I378</f>
        <v>200</v>
      </c>
      <c r="K378" s="13">
        <f>J378*$N$3</f>
        <v>3</v>
      </c>
      <c r="L378" s="13">
        <f t="shared" si="5"/>
        <v>4</v>
      </c>
    </row>
    <row r="379" spans="1:12" x14ac:dyDescent="0.3">
      <c r="A379" s="3">
        <v>378</v>
      </c>
      <c r="B379" s="2">
        <v>45105</v>
      </c>
      <c r="C379" s="3" t="s">
        <v>390</v>
      </c>
      <c r="D379" s="3" t="s">
        <v>9</v>
      </c>
      <c r="E379" s="3" t="str" cm="1">
        <f t="array" ref="E379">_xlfn.IFS(Table1[[#This Row],[Age]]&lt;30, "Adolescent",Table1[[#This Row],[Age]]&gt;=50, "Older", Table1[[#This Row],[Age]]&gt;=30, "Adult")</f>
        <v>Older</v>
      </c>
      <c r="F379" s="3">
        <v>50</v>
      </c>
      <c r="G379" s="3" t="s">
        <v>10</v>
      </c>
      <c r="H379" s="3">
        <v>1</v>
      </c>
      <c r="I379" s="4">
        <v>300</v>
      </c>
      <c r="J379" s="13">
        <f>H379*I379</f>
        <v>300</v>
      </c>
      <c r="K379" s="13">
        <f>J379*$N$3</f>
        <v>4.5</v>
      </c>
      <c r="L379" s="13">
        <f t="shared" si="5"/>
        <v>6</v>
      </c>
    </row>
    <row r="380" spans="1:12" x14ac:dyDescent="0.3">
      <c r="A380" s="3">
        <v>379</v>
      </c>
      <c r="B380" s="2">
        <v>44962</v>
      </c>
      <c r="C380" s="3" t="s">
        <v>391</v>
      </c>
      <c r="D380" s="3" t="s">
        <v>12</v>
      </c>
      <c r="E380" s="3" t="str" cm="1">
        <f t="array" ref="E380">_xlfn.IFS(Table1[[#This Row],[Age]]&lt;30, "Adolescent",Table1[[#This Row],[Age]]&gt;=50, "Older", Table1[[#This Row],[Age]]&gt;=30, "Adult")</f>
        <v>Adult</v>
      </c>
      <c r="F380" s="3">
        <v>47</v>
      </c>
      <c r="G380" s="3" t="s">
        <v>13</v>
      </c>
      <c r="H380" s="3">
        <v>1</v>
      </c>
      <c r="I380" s="4">
        <v>25</v>
      </c>
      <c r="J380" s="13">
        <f>H380*I380</f>
        <v>25</v>
      </c>
      <c r="K380" s="13">
        <f>J380*$N$3</f>
        <v>0.375</v>
      </c>
      <c r="L380" s="13">
        <f t="shared" si="5"/>
        <v>0.5</v>
      </c>
    </row>
    <row r="381" spans="1:12" x14ac:dyDescent="0.3">
      <c r="A381" s="3">
        <v>380</v>
      </c>
      <c r="B381" s="2">
        <v>45052</v>
      </c>
      <c r="C381" s="3" t="s">
        <v>392</v>
      </c>
      <c r="D381" s="3" t="s">
        <v>9</v>
      </c>
      <c r="E381" s="3" t="str" cm="1">
        <f t="array" ref="E381">_xlfn.IFS(Table1[[#This Row],[Age]]&lt;30, "Adolescent",Table1[[#This Row],[Age]]&gt;=50, "Older", Table1[[#This Row],[Age]]&gt;=30, "Adult")</f>
        <v>Older</v>
      </c>
      <c r="F381" s="3">
        <v>56</v>
      </c>
      <c r="G381" s="3" t="s">
        <v>15</v>
      </c>
      <c r="H381" s="3">
        <v>2</v>
      </c>
      <c r="I381" s="4">
        <v>300</v>
      </c>
      <c r="J381" s="13">
        <f>H381*I381</f>
        <v>600</v>
      </c>
      <c r="K381" s="13">
        <f>J381*$N$3</f>
        <v>9</v>
      </c>
      <c r="L381" s="13">
        <f t="shared" si="5"/>
        <v>12</v>
      </c>
    </row>
    <row r="382" spans="1:12" x14ac:dyDescent="0.3">
      <c r="A382" s="3">
        <v>381</v>
      </c>
      <c r="B382" s="2">
        <v>45116</v>
      </c>
      <c r="C382" s="3" t="s">
        <v>393</v>
      </c>
      <c r="D382" s="3" t="s">
        <v>12</v>
      </c>
      <c r="E382" s="3" t="str" cm="1">
        <f t="array" ref="E382">_xlfn.IFS(Table1[[#This Row],[Age]]&lt;30, "Adolescent",Table1[[#This Row],[Age]]&gt;=50, "Older", Table1[[#This Row],[Age]]&gt;=30, "Adult")</f>
        <v>Adult</v>
      </c>
      <c r="F382" s="3">
        <v>44</v>
      </c>
      <c r="G382" s="3" t="s">
        <v>13</v>
      </c>
      <c r="H382" s="3">
        <v>4</v>
      </c>
      <c r="I382" s="4">
        <v>25</v>
      </c>
      <c r="J382" s="13">
        <f>H382*I382</f>
        <v>100</v>
      </c>
      <c r="K382" s="13">
        <f>J382*$N$3</f>
        <v>1.5</v>
      </c>
      <c r="L382" s="13">
        <f t="shared" si="5"/>
        <v>2</v>
      </c>
    </row>
    <row r="383" spans="1:12" x14ac:dyDescent="0.3">
      <c r="A383" s="3">
        <v>382</v>
      </c>
      <c r="B383" s="2">
        <v>45072</v>
      </c>
      <c r="C383" s="3" t="s">
        <v>394</v>
      </c>
      <c r="D383" s="3" t="s">
        <v>12</v>
      </c>
      <c r="E383" s="3" t="str" cm="1">
        <f t="array" ref="E383">_xlfn.IFS(Table1[[#This Row],[Age]]&lt;30, "Adolescent",Table1[[#This Row],[Age]]&gt;=50, "Older", Table1[[#This Row],[Age]]&gt;=30, "Adult")</f>
        <v>Older</v>
      </c>
      <c r="F383" s="3">
        <v>53</v>
      </c>
      <c r="G383" s="3" t="s">
        <v>13</v>
      </c>
      <c r="H383" s="3">
        <v>2</v>
      </c>
      <c r="I383" s="4">
        <v>500</v>
      </c>
      <c r="J383" s="13">
        <f>H383*I383</f>
        <v>1000</v>
      </c>
      <c r="K383" s="13">
        <f>J383*$N$3</f>
        <v>15</v>
      </c>
      <c r="L383" s="13">
        <f t="shared" si="5"/>
        <v>20</v>
      </c>
    </row>
    <row r="384" spans="1:12" x14ac:dyDescent="0.3">
      <c r="A384" s="3">
        <v>383</v>
      </c>
      <c r="B384" s="2">
        <v>45007</v>
      </c>
      <c r="C384" s="3" t="s">
        <v>395</v>
      </c>
      <c r="D384" s="3" t="s">
        <v>12</v>
      </c>
      <c r="E384" s="3" t="str" cm="1">
        <f t="array" ref="E384">_xlfn.IFS(Table1[[#This Row],[Age]]&lt;30, "Adolescent",Table1[[#This Row],[Age]]&gt;=50, "Older", Table1[[#This Row],[Age]]&gt;=30, "Adult")</f>
        <v>Adult</v>
      </c>
      <c r="F384" s="3">
        <v>46</v>
      </c>
      <c r="G384" s="3" t="s">
        <v>10</v>
      </c>
      <c r="H384" s="3">
        <v>3</v>
      </c>
      <c r="I384" s="4">
        <v>30</v>
      </c>
      <c r="J384" s="13">
        <f>H384*I384</f>
        <v>90</v>
      </c>
      <c r="K384" s="13">
        <f>J384*$N$3</f>
        <v>1.3499999999999999</v>
      </c>
      <c r="L384" s="13">
        <f t="shared" si="5"/>
        <v>1.8</v>
      </c>
    </row>
    <row r="385" spans="1:12" x14ac:dyDescent="0.3">
      <c r="A385" s="3">
        <v>384</v>
      </c>
      <c r="B385" s="2">
        <v>45151</v>
      </c>
      <c r="C385" s="3" t="s">
        <v>396</v>
      </c>
      <c r="D385" s="3" t="s">
        <v>9</v>
      </c>
      <c r="E385" s="3" t="str" cm="1">
        <f t="array" ref="E385">_xlfn.IFS(Table1[[#This Row],[Age]]&lt;30, "Adolescent",Table1[[#This Row],[Age]]&gt;=50, "Older", Table1[[#This Row],[Age]]&gt;=30, "Adult")</f>
        <v>Older</v>
      </c>
      <c r="F385" s="3">
        <v>55</v>
      </c>
      <c r="G385" s="3" t="s">
        <v>13</v>
      </c>
      <c r="H385" s="3">
        <v>1</v>
      </c>
      <c r="I385" s="4">
        <v>500</v>
      </c>
      <c r="J385" s="13">
        <f>H385*I385</f>
        <v>500</v>
      </c>
      <c r="K385" s="13">
        <f>J385*$N$3</f>
        <v>7.5</v>
      </c>
      <c r="L385" s="13">
        <f t="shared" si="5"/>
        <v>10</v>
      </c>
    </row>
    <row r="386" spans="1:12" x14ac:dyDescent="0.3">
      <c r="A386" s="3">
        <v>385</v>
      </c>
      <c r="B386" s="2">
        <v>45205</v>
      </c>
      <c r="C386" s="3" t="s">
        <v>397</v>
      </c>
      <c r="D386" s="3" t="s">
        <v>9</v>
      </c>
      <c r="E386" s="3" t="str" cm="1">
        <f t="array" ref="E386">_xlfn.IFS(Table1[[#This Row],[Age]]&lt;30, "Adolescent",Table1[[#This Row],[Age]]&gt;=50, "Older", Table1[[#This Row],[Age]]&gt;=30, "Adult")</f>
        <v>Older</v>
      </c>
      <c r="F386" s="3">
        <v>50</v>
      </c>
      <c r="G386" s="3" t="s">
        <v>15</v>
      </c>
      <c r="H386" s="3">
        <v>3</v>
      </c>
      <c r="I386" s="4">
        <v>500</v>
      </c>
      <c r="J386" s="13">
        <f>H386*I386</f>
        <v>1500</v>
      </c>
      <c r="K386" s="13">
        <f>J386*$N$3</f>
        <v>22.5</v>
      </c>
      <c r="L386" s="13">
        <f t="shared" si="5"/>
        <v>30</v>
      </c>
    </row>
    <row r="387" spans="1:12" x14ac:dyDescent="0.3">
      <c r="A387" s="3">
        <v>386</v>
      </c>
      <c r="B387" s="2">
        <v>45287</v>
      </c>
      <c r="C387" s="3" t="s">
        <v>398</v>
      </c>
      <c r="D387" s="3" t="s">
        <v>12</v>
      </c>
      <c r="E387" s="3" t="str" cm="1">
        <f t="array" ref="E387">_xlfn.IFS(Table1[[#This Row],[Age]]&lt;30, "Adolescent",Table1[[#This Row],[Age]]&gt;=50, "Older", Table1[[#This Row],[Age]]&gt;=30, "Adult")</f>
        <v>Older</v>
      </c>
      <c r="F387" s="3">
        <v>54</v>
      </c>
      <c r="G387" s="3" t="s">
        <v>15</v>
      </c>
      <c r="H387" s="3">
        <v>2</v>
      </c>
      <c r="I387" s="4">
        <v>300</v>
      </c>
      <c r="J387" s="13">
        <f>H387*I387</f>
        <v>600</v>
      </c>
      <c r="K387" s="13">
        <f>J387*$N$3</f>
        <v>9</v>
      </c>
      <c r="L387" s="13">
        <f t="shared" ref="L387:L450" si="6">J387*$N$4</f>
        <v>12</v>
      </c>
    </row>
    <row r="388" spans="1:12" x14ac:dyDescent="0.3">
      <c r="A388" s="3">
        <v>387</v>
      </c>
      <c r="B388" s="2">
        <v>45081</v>
      </c>
      <c r="C388" s="3" t="s">
        <v>399</v>
      </c>
      <c r="D388" s="3" t="s">
        <v>9</v>
      </c>
      <c r="E388" s="3" t="str" cm="1">
        <f t="array" ref="E388">_xlfn.IFS(Table1[[#This Row],[Age]]&lt;30, "Adolescent",Table1[[#This Row],[Age]]&gt;=50, "Older", Table1[[#This Row],[Age]]&gt;=30, "Adult")</f>
        <v>Adult</v>
      </c>
      <c r="F388" s="3">
        <v>44</v>
      </c>
      <c r="G388" s="3" t="s">
        <v>10</v>
      </c>
      <c r="H388" s="3">
        <v>1</v>
      </c>
      <c r="I388" s="4">
        <v>30</v>
      </c>
      <c r="J388" s="13">
        <f>H388*I388</f>
        <v>30</v>
      </c>
      <c r="K388" s="13">
        <f>J388*$N$3</f>
        <v>0.44999999999999996</v>
      </c>
      <c r="L388" s="13">
        <f t="shared" si="6"/>
        <v>0.6</v>
      </c>
    </row>
    <row r="389" spans="1:12" x14ac:dyDescent="0.3">
      <c r="A389" s="3">
        <v>388</v>
      </c>
      <c r="B389" s="2">
        <v>45240</v>
      </c>
      <c r="C389" s="3" t="s">
        <v>400</v>
      </c>
      <c r="D389" s="3" t="s">
        <v>9</v>
      </c>
      <c r="E389" s="3" t="str" cm="1">
        <f t="array" ref="E389">_xlfn.IFS(Table1[[#This Row],[Age]]&lt;30, "Adolescent",Table1[[#This Row],[Age]]&gt;=50, "Older", Table1[[#This Row],[Age]]&gt;=30, "Adult")</f>
        <v>Older</v>
      </c>
      <c r="F389" s="3">
        <v>50</v>
      </c>
      <c r="G389" s="3" t="s">
        <v>15</v>
      </c>
      <c r="H389" s="3">
        <v>1</v>
      </c>
      <c r="I389" s="4">
        <v>25</v>
      </c>
      <c r="J389" s="13">
        <f>H389*I389</f>
        <v>25</v>
      </c>
      <c r="K389" s="13">
        <f>J389*$N$3</f>
        <v>0.375</v>
      </c>
      <c r="L389" s="13">
        <f t="shared" si="6"/>
        <v>0.5</v>
      </c>
    </row>
    <row r="390" spans="1:12" x14ac:dyDescent="0.3">
      <c r="A390" s="3">
        <v>389</v>
      </c>
      <c r="B390" s="2">
        <v>45261</v>
      </c>
      <c r="C390" s="3" t="s">
        <v>401</v>
      </c>
      <c r="D390" s="3" t="s">
        <v>9</v>
      </c>
      <c r="E390" s="3" t="str" cm="1">
        <f t="array" ref="E390">_xlfn.IFS(Table1[[#This Row],[Age]]&lt;30, "Adolescent",Table1[[#This Row],[Age]]&gt;=50, "Older", Table1[[#This Row],[Age]]&gt;=30, "Adult")</f>
        <v>Adolescent</v>
      </c>
      <c r="F390" s="3">
        <v>21</v>
      </c>
      <c r="G390" s="3" t="s">
        <v>13</v>
      </c>
      <c r="H390" s="3">
        <v>2</v>
      </c>
      <c r="I390" s="4">
        <v>25</v>
      </c>
      <c r="J390" s="13">
        <f>H390*I390</f>
        <v>50</v>
      </c>
      <c r="K390" s="13">
        <f>J390*$N$3</f>
        <v>0.75</v>
      </c>
      <c r="L390" s="13">
        <f t="shared" si="6"/>
        <v>1</v>
      </c>
    </row>
    <row r="391" spans="1:12" x14ac:dyDescent="0.3">
      <c r="A391" s="3">
        <v>390</v>
      </c>
      <c r="B391" s="2">
        <v>45197</v>
      </c>
      <c r="C391" s="3" t="s">
        <v>402</v>
      </c>
      <c r="D391" s="3" t="s">
        <v>9</v>
      </c>
      <c r="E391" s="3" t="str" cm="1">
        <f t="array" ref="E391">_xlfn.IFS(Table1[[#This Row],[Age]]&lt;30, "Adolescent",Table1[[#This Row],[Age]]&gt;=50, "Older", Table1[[#This Row],[Age]]&gt;=30, "Adult")</f>
        <v>Adult</v>
      </c>
      <c r="F391" s="3">
        <v>39</v>
      </c>
      <c r="G391" s="3" t="s">
        <v>15</v>
      </c>
      <c r="H391" s="3">
        <v>2</v>
      </c>
      <c r="I391" s="4">
        <v>50</v>
      </c>
      <c r="J391" s="13">
        <f>H391*I391</f>
        <v>100</v>
      </c>
      <c r="K391" s="13">
        <f>J391*$N$3</f>
        <v>1.5</v>
      </c>
      <c r="L391" s="13">
        <f t="shared" si="6"/>
        <v>2</v>
      </c>
    </row>
    <row r="392" spans="1:12" x14ac:dyDescent="0.3">
      <c r="A392" s="3">
        <v>391</v>
      </c>
      <c r="B392" s="2">
        <v>44931</v>
      </c>
      <c r="C392" s="3" t="s">
        <v>403</v>
      </c>
      <c r="D392" s="3" t="s">
        <v>9</v>
      </c>
      <c r="E392" s="3" t="str" cm="1">
        <f t="array" ref="E392">_xlfn.IFS(Table1[[#This Row],[Age]]&lt;30, "Adolescent",Table1[[#This Row],[Age]]&gt;=50, "Older", Table1[[#This Row],[Age]]&gt;=30, "Adult")</f>
        <v>Adolescent</v>
      </c>
      <c r="F392" s="3">
        <v>19</v>
      </c>
      <c r="G392" s="3" t="s">
        <v>10</v>
      </c>
      <c r="H392" s="3">
        <v>2</v>
      </c>
      <c r="I392" s="4">
        <v>25</v>
      </c>
      <c r="J392" s="13">
        <f>H392*I392</f>
        <v>50</v>
      </c>
      <c r="K392" s="13">
        <f>J392*$N$3</f>
        <v>0.75</v>
      </c>
      <c r="L392" s="13">
        <f t="shared" si="6"/>
        <v>1</v>
      </c>
    </row>
    <row r="393" spans="1:12" x14ac:dyDescent="0.3">
      <c r="A393" s="3">
        <v>392</v>
      </c>
      <c r="B393" s="2">
        <v>45268</v>
      </c>
      <c r="C393" s="3" t="s">
        <v>404</v>
      </c>
      <c r="D393" s="3" t="s">
        <v>9</v>
      </c>
      <c r="E393" s="3" t="str" cm="1">
        <f t="array" ref="E393">_xlfn.IFS(Table1[[#This Row],[Age]]&lt;30, "Adolescent",Table1[[#This Row],[Age]]&gt;=50, "Older", Table1[[#This Row],[Age]]&gt;=30, "Adult")</f>
        <v>Adolescent</v>
      </c>
      <c r="F393" s="3">
        <v>27</v>
      </c>
      <c r="G393" s="3" t="s">
        <v>13</v>
      </c>
      <c r="H393" s="3">
        <v>2</v>
      </c>
      <c r="I393" s="4">
        <v>300</v>
      </c>
      <c r="J393" s="13">
        <f>H393*I393</f>
        <v>600</v>
      </c>
      <c r="K393" s="13">
        <f>J393*$N$3</f>
        <v>9</v>
      </c>
      <c r="L393" s="13">
        <f t="shared" si="6"/>
        <v>12</v>
      </c>
    </row>
    <row r="394" spans="1:12" x14ac:dyDescent="0.3">
      <c r="A394" s="3">
        <v>393</v>
      </c>
      <c r="B394" s="2">
        <v>45210</v>
      </c>
      <c r="C394" s="3" t="s">
        <v>405</v>
      </c>
      <c r="D394" s="3" t="s">
        <v>12</v>
      </c>
      <c r="E394" s="3" t="str" cm="1">
        <f t="array" ref="E394">_xlfn.IFS(Table1[[#This Row],[Age]]&lt;30, "Adolescent",Table1[[#This Row],[Age]]&gt;=50, "Older", Table1[[#This Row],[Age]]&gt;=30, "Adult")</f>
        <v>Adolescent</v>
      </c>
      <c r="F394" s="3">
        <v>22</v>
      </c>
      <c r="G394" s="3" t="s">
        <v>10</v>
      </c>
      <c r="H394" s="3">
        <v>2</v>
      </c>
      <c r="I394" s="4">
        <v>500</v>
      </c>
      <c r="J394" s="13">
        <f>H394*I394</f>
        <v>1000</v>
      </c>
      <c r="K394" s="13">
        <f>J394*$N$3</f>
        <v>15</v>
      </c>
      <c r="L394" s="13">
        <f t="shared" si="6"/>
        <v>20</v>
      </c>
    </row>
    <row r="395" spans="1:12" x14ac:dyDescent="0.3">
      <c r="A395" s="3">
        <v>394</v>
      </c>
      <c r="B395" s="2">
        <v>45080</v>
      </c>
      <c r="C395" s="3" t="s">
        <v>406</v>
      </c>
      <c r="D395" s="3" t="s">
        <v>12</v>
      </c>
      <c r="E395" s="3" t="str" cm="1">
        <f t="array" ref="E395">_xlfn.IFS(Table1[[#This Row],[Age]]&lt;30, "Adolescent",Table1[[#This Row],[Age]]&gt;=50, "Older", Table1[[#This Row],[Age]]&gt;=30, "Adult")</f>
        <v>Adolescent</v>
      </c>
      <c r="F395" s="3">
        <v>27</v>
      </c>
      <c r="G395" s="3" t="s">
        <v>13</v>
      </c>
      <c r="H395" s="3">
        <v>1</v>
      </c>
      <c r="I395" s="4">
        <v>500</v>
      </c>
      <c r="J395" s="13">
        <f>H395*I395</f>
        <v>500</v>
      </c>
      <c r="K395" s="13">
        <f>J395*$N$3</f>
        <v>7.5</v>
      </c>
      <c r="L395" s="13">
        <f t="shared" si="6"/>
        <v>10</v>
      </c>
    </row>
    <row r="396" spans="1:12" x14ac:dyDescent="0.3">
      <c r="A396" s="3">
        <v>395</v>
      </c>
      <c r="B396" s="2">
        <v>45266</v>
      </c>
      <c r="C396" s="3" t="s">
        <v>407</v>
      </c>
      <c r="D396" s="3" t="s">
        <v>9</v>
      </c>
      <c r="E396" s="3" t="str" cm="1">
        <f t="array" ref="E396">_xlfn.IFS(Table1[[#This Row],[Age]]&lt;30, "Adolescent",Table1[[#This Row],[Age]]&gt;=50, "Older", Table1[[#This Row],[Age]]&gt;=30, "Adult")</f>
        <v>Older</v>
      </c>
      <c r="F396" s="3">
        <v>50</v>
      </c>
      <c r="G396" s="3" t="s">
        <v>15</v>
      </c>
      <c r="H396" s="3">
        <v>2</v>
      </c>
      <c r="I396" s="4">
        <v>500</v>
      </c>
      <c r="J396" s="13">
        <f>H396*I396</f>
        <v>1000</v>
      </c>
      <c r="K396" s="13">
        <f>J396*$N$3</f>
        <v>15</v>
      </c>
      <c r="L396" s="13">
        <f t="shared" si="6"/>
        <v>20</v>
      </c>
    </row>
    <row r="397" spans="1:12" x14ac:dyDescent="0.3">
      <c r="A397" s="3">
        <v>396</v>
      </c>
      <c r="B397" s="2">
        <v>44980</v>
      </c>
      <c r="C397" s="3" t="s">
        <v>408</v>
      </c>
      <c r="D397" s="3" t="s">
        <v>12</v>
      </c>
      <c r="E397" s="3" t="str" cm="1">
        <f t="array" ref="E397">_xlfn.IFS(Table1[[#This Row],[Age]]&lt;30, "Adolescent",Table1[[#This Row],[Age]]&gt;=50, "Older", Table1[[#This Row],[Age]]&gt;=30, "Adult")</f>
        <v>Older</v>
      </c>
      <c r="F397" s="3">
        <v>55</v>
      </c>
      <c r="G397" s="3" t="s">
        <v>10</v>
      </c>
      <c r="H397" s="3">
        <v>1</v>
      </c>
      <c r="I397" s="4">
        <v>30</v>
      </c>
      <c r="J397" s="13">
        <f>H397*I397</f>
        <v>30</v>
      </c>
      <c r="K397" s="13">
        <f>J397*$N$3</f>
        <v>0.44999999999999996</v>
      </c>
      <c r="L397" s="13">
        <f t="shared" si="6"/>
        <v>0.6</v>
      </c>
    </row>
    <row r="398" spans="1:12" x14ac:dyDescent="0.3">
      <c r="A398" s="3">
        <v>397</v>
      </c>
      <c r="B398" s="2">
        <v>44995</v>
      </c>
      <c r="C398" s="3" t="s">
        <v>409</v>
      </c>
      <c r="D398" s="3" t="s">
        <v>12</v>
      </c>
      <c r="E398" s="3" t="str" cm="1">
        <f t="array" ref="E398">_xlfn.IFS(Table1[[#This Row],[Age]]&lt;30, "Adolescent",Table1[[#This Row],[Age]]&gt;=50, "Older", Table1[[#This Row],[Age]]&gt;=30, "Adult")</f>
        <v>Adult</v>
      </c>
      <c r="F398" s="3">
        <v>30</v>
      </c>
      <c r="G398" s="3" t="s">
        <v>10</v>
      </c>
      <c r="H398" s="3">
        <v>1</v>
      </c>
      <c r="I398" s="4">
        <v>25</v>
      </c>
      <c r="J398" s="13">
        <f>H398*I398</f>
        <v>25</v>
      </c>
      <c r="K398" s="13">
        <f>J398*$N$3</f>
        <v>0.375</v>
      </c>
      <c r="L398" s="13">
        <f t="shared" si="6"/>
        <v>0.5</v>
      </c>
    </row>
    <row r="399" spans="1:12" x14ac:dyDescent="0.3">
      <c r="A399" s="3">
        <v>398</v>
      </c>
      <c r="B399" s="2">
        <v>45062</v>
      </c>
      <c r="C399" s="3" t="s">
        <v>410</v>
      </c>
      <c r="D399" s="3" t="s">
        <v>12</v>
      </c>
      <c r="E399" s="3" t="str" cm="1">
        <f t="array" ref="E399">_xlfn.IFS(Table1[[#This Row],[Age]]&lt;30, "Adolescent",Table1[[#This Row],[Age]]&gt;=50, "Older", Table1[[#This Row],[Age]]&gt;=30, "Adult")</f>
        <v>Adult</v>
      </c>
      <c r="F399" s="3">
        <v>48</v>
      </c>
      <c r="G399" s="3" t="s">
        <v>13</v>
      </c>
      <c r="H399" s="3">
        <v>2</v>
      </c>
      <c r="I399" s="4">
        <v>300</v>
      </c>
      <c r="J399" s="13">
        <f>H399*I399</f>
        <v>600</v>
      </c>
      <c r="K399" s="13">
        <f>J399*$N$3</f>
        <v>9</v>
      </c>
      <c r="L399" s="13">
        <f t="shared" si="6"/>
        <v>12</v>
      </c>
    </row>
    <row r="400" spans="1:12" x14ac:dyDescent="0.3">
      <c r="A400" s="3">
        <v>399</v>
      </c>
      <c r="B400" s="2">
        <v>44986</v>
      </c>
      <c r="C400" s="3" t="s">
        <v>411</v>
      </c>
      <c r="D400" s="3" t="s">
        <v>12</v>
      </c>
      <c r="E400" s="3" t="str" cm="1">
        <f t="array" ref="E400">_xlfn.IFS(Table1[[#This Row],[Age]]&lt;30, "Adolescent",Table1[[#This Row],[Age]]&gt;=50, "Older", Table1[[#This Row],[Age]]&gt;=30, "Adult")</f>
        <v>Older</v>
      </c>
      <c r="F400" s="3">
        <v>64</v>
      </c>
      <c r="G400" s="3" t="s">
        <v>10</v>
      </c>
      <c r="H400" s="3">
        <v>2</v>
      </c>
      <c r="I400" s="4">
        <v>30</v>
      </c>
      <c r="J400" s="13">
        <f>H400*I400</f>
        <v>60</v>
      </c>
      <c r="K400" s="13">
        <f>J400*$N$3</f>
        <v>0.89999999999999991</v>
      </c>
      <c r="L400" s="13">
        <f t="shared" si="6"/>
        <v>1.2</v>
      </c>
    </row>
    <row r="401" spans="1:12" x14ac:dyDescent="0.3">
      <c r="A401" s="3">
        <v>400</v>
      </c>
      <c r="B401" s="2">
        <v>44981</v>
      </c>
      <c r="C401" s="3" t="s">
        <v>412</v>
      </c>
      <c r="D401" s="3" t="s">
        <v>9</v>
      </c>
      <c r="E401" s="3" t="str" cm="1">
        <f t="array" ref="E401">_xlfn.IFS(Table1[[#This Row],[Age]]&lt;30, "Adolescent",Table1[[#This Row],[Age]]&gt;=50, "Older", Table1[[#This Row],[Age]]&gt;=30, "Adult")</f>
        <v>Older</v>
      </c>
      <c r="F401" s="3">
        <v>53</v>
      </c>
      <c r="G401" s="3" t="s">
        <v>13</v>
      </c>
      <c r="H401" s="3">
        <v>4</v>
      </c>
      <c r="I401" s="4">
        <v>50</v>
      </c>
      <c r="J401" s="13">
        <f>H401*I401</f>
        <v>200</v>
      </c>
      <c r="K401" s="13">
        <f>J401*$N$3</f>
        <v>3</v>
      </c>
      <c r="L401" s="13">
        <f t="shared" si="6"/>
        <v>4</v>
      </c>
    </row>
    <row r="402" spans="1:12" x14ac:dyDescent="0.3">
      <c r="A402" s="3">
        <v>401</v>
      </c>
      <c r="B402" s="2">
        <v>45210</v>
      </c>
      <c r="C402" s="3" t="s">
        <v>413</v>
      </c>
      <c r="D402" s="3" t="s">
        <v>12</v>
      </c>
      <c r="E402" s="3" t="str" cm="1">
        <f t="array" ref="E402">_xlfn.IFS(Table1[[#This Row],[Age]]&lt;30, "Adolescent",Table1[[#This Row],[Age]]&gt;=50, "Older", Table1[[#This Row],[Age]]&gt;=30, "Adult")</f>
        <v>Older</v>
      </c>
      <c r="F402" s="3">
        <v>62</v>
      </c>
      <c r="G402" s="3" t="s">
        <v>13</v>
      </c>
      <c r="H402" s="3">
        <v>1</v>
      </c>
      <c r="I402" s="4">
        <v>300</v>
      </c>
      <c r="J402" s="13">
        <f>H402*I402</f>
        <v>300</v>
      </c>
      <c r="K402" s="13">
        <f>J402*$N$3</f>
        <v>4.5</v>
      </c>
      <c r="L402" s="13">
        <f t="shared" si="6"/>
        <v>6</v>
      </c>
    </row>
    <row r="403" spans="1:12" x14ac:dyDescent="0.3">
      <c r="A403" s="3">
        <v>402</v>
      </c>
      <c r="B403" s="2">
        <v>45006</v>
      </c>
      <c r="C403" s="3" t="s">
        <v>414</v>
      </c>
      <c r="D403" s="3" t="s">
        <v>12</v>
      </c>
      <c r="E403" s="3" t="str" cm="1">
        <f t="array" ref="E403">_xlfn.IFS(Table1[[#This Row],[Age]]&lt;30, "Adolescent",Table1[[#This Row],[Age]]&gt;=50, "Older", Table1[[#This Row],[Age]]&gt;=30, "Adult")</f>
        <v>Adult</v>
      </c>
      <c r="F403" s="3">
        <v>41</v>
      </c>
      <c r="G403" s="3" t="s">
        <v>13</v>
      </c>
      <c r="H403" s="3">
        <v>2</v>
      </c>
      <c r="I403" s="4">
        <v>300</v>
      </c>
      <c r="J403" s="13">
        <f>H403*I403</f>
        <v>600</v>
      </c>
      <c r="K403" s="13">
        <f>J403*$N$3</f>
        <v>9</v>
      </c>
      <c r="L403" s="13">
        <f t="shared" si="6"/>
        <v>12</v>
      </c>
    </row>
    <row r="404" spans="1:12" x14ac:dyDescent="0.3">
      <c r="A404" s="3">
        <v>403</v>
      </c>
      <c r="B404" s="2">
        <v>45066</v>
      </c>
      <c r="C404" s="3" t="s">
        <v>415</v>
      </c>
      <c r="D404" s="3" t="s">
        <v>9</v>
      </c>
      <c r="E404" s="3" t="str" cm="1">
        <f t="array" ref="E404">_xlfn.IFS(Table1[[#This Row],[Age]]&lt;30, "Adolescent",Table1[[#This Row],[Age]]&gt;=50, "Older", Table1[[#This Row],[Age]]&gt;=30, "Adult")</f>
        <v>Adult</v>
      </c>
      <c r="F404" s="3">
        <v>32</v>
      </c>
      <c r="G404" s="3" t="s">
        <v>13</v>
      </c>
      <c r="H404" s="3">
        <v>2</v>
      </c>
      <c r="I404" s="4">
        <v>300</v>
      </c>
      <c r="J404" s="13">
        <f>H404*I404</f>
        <v>600</v>
      </c>
      <c r="K404" s="13">
        <f>J404*$N$3</f>
        <v>9</v>
      </c>
      <c r="L404" s="13">
        <f t="shared" si="6"/>
        <v>12</v>
      </c>
    </row>
    <row r="405" spans="1:12" x14ac:dyDescent="0.3">
      <c r="A405" s="3">
        <v>404</v>
      </c>
      <c r="B405" s="2">
        <v>45071</v>
      </c>
      <c r="C405" s="3" t="s">
        <v>416</v>
      </c>
      <c r="D405" s="3" t="s">
        <v>9</v>
      </c>
      <c r="E405" s="3" t="str" cm="1">
        <f t="array" ref="E405">_xlfn.IFS(Table1[[#This Row],[Age]]&lt;30, "Adolescent",Table1[[#This Row],[Age]]&gt;=50, "Older", Table1[[#This Row],[Age]]&gt;=30, "Adult")</f>
        <v>Adult</v>
      </c>
      <c r="F405" s="3">
        <v>46</v>
      </c>
      <c r="G405" s="3" t="s">
        <v>15</v>
      </c>
      <c r="H405" s="3">
        <v>2</v>
      </c>
      <c r="I405" s="4">
        <v>500</v>
      </c>
      <c r="J405" s="13">
        <f>H405*I405</f>
        <v>1000</v>
      </c>
      <c r="K405" s="13">
        <f>J405*$N$3</f>
        <v>15</v>
      </c>
      <c r="L405" s="13">
        <f t="shared" si="6"/>
        <v>20</v>
      </c>
    </row>
    <row r="406" spans="1:12" x14ac:dyDescent="0.3">
      <c r="A406" s="3">
        <v>405</v>
      </c>
      <c r="B406" s="2">
        <v>45236</v>
      </c>
      <c r="C406" s="3" t="s">
        <v>417</v>
      </c>
      <c r="D406" s="3" t="s">
        <v>12</v>
      </c>
      <c r="E406" s="3" t="str" cm="1">
        <f t="array" ref="E406">_xlfn.IFS(Table1[[#This Row],[Age]]&lt;30, "Adolescent",Table1[[#This Row],[Age]]&gt;=50, "Older", Table1[[#This Row],[Age]]&gt;=30, "Adult")</f>
        <v>Adolescent</v>
      </c>
      <c r="F406" s="3">
        <v>25</v>
      </c>
      <c r="G406" s="3" t="s">
        <v>13</v>
      </c>
      <c r="H406" s="3">
        <v>4</v>
      </c>
      <c r="I406" s="4">
        <v>300</v>
      </c>
      <c r="J406" s="13">
        <f>H406*I406</f>
        <v>1200</v>
      </c>
      <c r="K406" s="13">
        <f>J406*$N$3</f>
        <v>18</v>
      </c>
      <c r="L406" s="13">
        <f t="shared" si="6"/>
        <v>24</v>
      </c>
    </row>
    <row r="407" spans="1:12" x14ac:dyDescent="0.3">
      <c r="A407" s="3">
        <v>406</v>
      </c>
      <c r="B407" s="2">
        <v>45034</v>
      </c>
      <c r="C407" s="3" t="s">
        <v>418</v>
      </c>
      <c r="D407" s="3" t="s">
        <v>12</v>
      </c>
      <c r="E407" s="3" t="str" cm="1">
        <f t="array" ref="E407">_xlfn.IFS(Table1[[#This Row],[Age]]&lt;30, "Adolescent",Table1[[#This Row],[Age]]&gt;=50, "Older", Table1[[#This Row],[Age]]&gt;=30, "Adult")</f>
        <v>Adolescent</v>
      </c>
      <c r="F407" s="3">
        <v>22</v>
      </c>
      <c r="G407" s="3" t="s">
        <v>10</v>
      </c>
      <c r="H407" s="3">
        <v>4</v>
      </c>
      <c r="I407" s="4">
        <v>25</v>
      </c>
      <c r="J407" s="13">
        <f>H407*I407</f>
        <v>100</v>
      </c>
      <c r="K407" s="13">
        <f>J407*$N$3</f>
        <v>1.5</v>
      </c>
      <c r="L407" s="13">
        <f t="shared" si="6"/>
        <v>2</v>
      </c>
    </row>
    <row r="408" spans="1:12" x14ac:dyDescent="0.3">
      <c r="A408" s="3">
        <v>407</v>
      </c>
      <c r="B408" s="2">
        <v>45102</v>
      </c>
      <c r="C408" s="3" t="s">
        <v>419</v>
      </c>
      <c r="D408" s="3" t="s">
        <v>12</v>
      </c>
      <c r="E408" s="3" t="str" cm="1">
        <f t="array" ref="E408">_xlfn.IFS(Table1[[#This Row],[Age]]&lt;30, "Adolescent",Table1[[#This Row],[Age]]&gt;=50, "Older", Table1[[#This Row],[Age]]&gt;=30, "Adult")</f>
        <v>Adult</v>
      </c>
      <c r="F408" s="3">
        <v>46</v>
      </c>
      <c r="G408" s="3" t="s">
        <v>15</v>
      </c>
      <c r="H408" s="3">
        <v>3</v>
      </c>
      <c r="I408" s="4">
        <v>300</v>
      </c>
      <c r="J408" s="13">
        <f>H408*I408</f>
        <v>900</v>
      </c>
      <c r="K408" s="13">
        <f>J408*$N$3</f>
        <v>13.5</v>
      </c>
      <c r="L408" s="13">
        <f t="shared" si="6"/>
        <v>18</v>
      </c>
    </row>
    <row r="409" spans="1:12" x14ac:dyDescent="0.3">
      <c r="A409" s="3">
        <v>408</v>
      </c>
      <c r="B409" s="2">
        <v>45031</v>
      </c>
      <c r="C409" s="3" t="s">
        <v>420</v>
      </c>
      <c r="D409" s="3" t="s">
        <v>12</v>
      </c>
      <c r="E409" s="3" t="str" cm="1">
        <f t="array" ref="E409">_xlfn.IFS(Table1[[#This Row],[Age]]&lt;30, "Adolescent",Table1[[#This Row],[Age]]&gt;=50, "Older", Table1[[#This Row],[Age]]&gt;=30, "Adult")</f>
        <v>Older</v>
      </c>
      <c r="F409" s="3">
        <v>64</v>
      </c>
      <c r="G409" s="3" t="s">
        <v>10</v>
      </c>
      <c r="H409" s="3">
        <v>1</v>
      </c>
      <c r="I409" s="4">
        <v>500</v>
      </c>
      <c r="J409" s="13">
        <f>H409*I409</f>
        <v>500</v>
      </c>
      <c r="K409" s="13">
        <f>J409*$N$3</f>
        <v>7.5</v>
      </c>
      <c r="L409" s="13">
        <f t="shared" si="6"/>
        <v>10</v>
      </c>
    </row>
    <row r="410" spans="1:12" x14ac:dyDescent="0.3">
      <c r="A410" s="3">
        <v>409</v>
      </c>
      <c r="B410" s="2">
        <v>45278</v>
      </c>
      <c r="C410" s="3" t="s">
        <v>421</v>
      </c>
      <c r="D410" s="3" t="s">
        <v>12</v>
      </c>
      <c r="E410" s="3" t="str" cm="1">
        <f t="array" ref="E410">_xlfn.IFS(Table1[[#This Row],[Age]]&lt;30, "Adolescent",Table1[[#This Row],[Age]]&gt;=50, "Older", Table1[[#This Row],[Age]]&gt;=30, "Adult")</f>
        <v>Adolescent</v>
      </c>
      <c r="F410" s="3">
        <v>21</v>
      </c>
      <c r="G410" s="3" t="s">
        <v>15</v>
      </c>
      <c r="H410" s="3">
        <v>3</v>
      </c>
      <c r="I410" s="4">
        <v>300</v>
      </c>
      <c r="J410" s="13">
        <f>H410*I410</f>
        <v>900</v>
      </c>
      <c r="K410" s="13">
        <f>J410*$N$3</f>
        <v>13.5</v>
      </c>
      <c r="L410" s="13">
        <f t="shared" si="6"/>
        <v>18</v>
      </c>
    </row>
    <row r="411" spans="1:12" x14ac:dyDescent="0.3">
      <c r="A411" s="3">
        <v>410</v>
      </c>
      <c r="B411" s="2">
        <v>45251</v>
      </c>
      <c r="C411" s="3" t="s">
        <v>422</v>
      </c>
      <c r="D411" s="3" t="s">
        <v>12</v>
      </c>
      <c r="E411" s="3" t="str" cm="1">
        <f t="array" ref="E411">_xlfn.IFS(Table1[[#This Row],[Age]]&lt;30, "Adolescent",Table1[[#This Row],[Age]]&gt;=50, "Older", Table1[[#This Row],[Age]]&gt;=30, "Adult")</f>
        <v>Adolescent</v>
      </c>
      <c r="F411" s="3">
        <v>29</v>
      </c>
      <c r="G411" s="3" t="s">
        <v>13</v>
      </c>
      <c r="H411" s="3">
        <v>2</v>
      </c>
      <c r="I411" s="4">
        <v>50</v>
      </c>
      <c r="J411" s="13">
        <f>H411*I411</f>
        <v>100</v>
      </c>
      <c r="K411" s="13">
        <f>J411*$N$3</f>
        <v>1.5</v>
      </c>
      <c r="L411" s="13">
        <f t="shared" si="6"/>
        <v>2</v>
      </c>
    </row>
    <row r="412" spans="1:12" x14ac:dyDescent="0.3">
      <c r="A412" s="3">
        <v>411</v>
      </c>
      <c r="B412" s="2">
        <v>45062</v>
      </c>
      <c r="C412" s="3" t="s">
        <v>423</v>
      </c>
      <c r="D412" s="3" t="s">
        <v>9</v>
      </c>
      <c r="E412" s="3" t="str" cm="1">
        <f t="array" ref="E412">_xlfn.IFS(Table1[[#This Row],[Age]]&lt;30, "Adolescent",Table1[[#This Row],[Age]]&gt;=50, "Older", Table1[[#This Row],[Age]]&gt;=30, "Adult")</f>
        <v>Older</v>
      </c>
      <c r="F412" s="3">
        <v>62</v>
      </c>
      <c r="G412" s="3" t="s">
        <v>15</v>
      </c>
      <c r="H412" s="3">
        <v>4</v>
      </c>
      <c r="I412" s="4">
        <v>50</v>
      </c>
      <c r="J412" s="13">
        <f>H412*I412</f>
        <v>200</v>
      </c>
      <c r="K412" s="13">
        <f>J412*$N$3</f>
        <v>3</v>
      </c>
      <c r="L412" s="13">
        <f t="shared" si="6"/>
        <v>4</v>
      </c>
    </row>
    <row r="413" spans="1:12" x14ac:dyDescent="0.3">
      <c r="A413" s="3">
        <v>412</v>
      </c>
      <c r="B413" s="2">
        <v>45185</v>
      </c>
      <c r="C413" s="3" t="s">
        <v>424</v>
      </c>
      <c r="D413" s="3" t="s">
        <v>12</v>
      </c>
      <c r="E413" s="3" t="str" cm="1">
        <f t="array" ref="E413">_xlfn.IFS(Table1[[#This Row],[Age]]&lt;30, "Adolescent",Table1[[#This Row],[Age]]&gt;=50, "Older", Table1[[#This Row],[Age]]&gt;=30, "Adult")</f>
        <v>Adolescent</v>
      </c>
      <c r="F413" s="3">
        <v>19</v>
      </c>
      <c r="G413" s="3" t="s">
        <v>15</v>
      </c>
      <c r="H413" s="3">
        <v>4</v>
      </c>
      <c r="I413" s="4">
        <v>500</v>
      </c>
      <c r="J413" s="13">
        <f>H413*I413</f>
        <v>2000</v>
      </c>
      <c r="K413" s="13">
        <f>J413*$N$3</f>
        <v>30</v>
      </c>
      <c r="L413" s="13">
        <f t="shared" si="6"/>
        <v>40</v>
      </c>
    </row>
    <row r="414" spans="1:12" x14ac:dyDescent="0.3">
      <c r="A414" s="3">
        <v>413</v>
      </c>
      <c r="B414" s="2">
        <v>45177</v>
      </c>
      <c r="C414" s="3" t="s">
        <v>425</v>
      </c>
      <c r="D414" s="3" t="s">
        <v>12</v>
      </c>
      <c r="E414" s="3" t="str" cm="1">
        <f t="array" ref="E414">_xlfn.IFS(Table1[[#This Row],[Age]]&lt;30, "Adolescent",Table1[[#This Row],[Age]]&gt;=50, "Older", Table1[[#This Row],[Age]]&gt;=30, "Adult")</f>
        <v>Adult</v>
      </c>
      <c r="F414" s="3">
        <v>44</v>
      </c>
      <c r="G414" s="3" t="s">
        <v>10</v>
      </c>
      <c r="H414" s="3">
        <v>3</v>
      </c>
      <c r="I414" s="4">
        <v>25</v>
      </c>
      <c r="J414" s="13">
        <f>H414*I414</f>
        <v>75</v>
      </c>
      <c r="K414" s="13">
        <f>J414*$N$3</f>
        <v>1.125</v>
      </c>
      <c r="L414" s="13">
        <f t="shared" si="6"/>
        <v>1.5</v>
      </c>
    </row>
    <row r="415" spans="1:12" x14ac:dyDescent="0.3">
      <c r="A415" s="3">
        <v>414</v>
      </c>
      <c r="B415" s="2">
        <v>45055</v>
      </c>
      <c r="C415" s="3" t="s">
        <v>426</v>
      </c>
      <c r="D415" s="3" t="s">
        <v>9</v>
      </c>
      <c r="E415" s="3" t="str" cm="1">
        <f t="array" ref="E415">_xlfn.IFS(Table1[[#This Row],[Age]]&lt;30, "Adolescent",Table1[[#This Row],[Age]]&gt;=50, "Older", Table1[[#This Row],[Age]]&gt;=30, "Adult")</f>
        <v>Adult</v>
      </c>
      <c r="F415" s="3">
        <v>48</v>
      </c>
      <c r="G415" s="3" t="s">
        <v>10</v>
      </c>
      <c r="H415" s="3">
        <v>4</v>
      </c>
      <c r="I415" s="4">
        <v>25</v>
      </c>
      <c r="J415" s="13">
        <f>H415*I415</f>
        <v>100</v>
      </c>
      <c r="K415" s="13">
        <f>J415*$N$3</f>
        <v>1.5</v>
      </c>
      <c r="L415" s="13">
        <f t="shared" si="6"/>
        <v>2</v>
      </c>
    </row>
    <row r="416" spans="1:12" x14ac:dyDescent="0.3">
      <c r="A416" s="3">
        <v>415</v>
      </c>
      <c r="B416" s="2">
        <v>44953</v>
      </c>
      <c r="C416" s="3" t="s">
        <v>427</v>
      </c>
      <c r="D416" s="3" t="s">
        <v>9</v>
      </c>
      <c r="E416" s="3" t="str" cm="1">
        <f t="array" ref="E416">_xlfn.IFS(Table1[[#This Row],[Age]]&lt;30, "Adolescent",Table1[[#This Row],[Age]]&gt;=50, "Older", Table1[[#This Row],[Age]]&gt;=30, "Adult")</f>
        <v>Older</v>
      </c>
      <c r="F416" s="3">
        <v>53</v>
      </c>
      <c r="G416" s="3" t="s">
        <v>13</v>
      </c>
      <c r="H416" s="3">
        <v>2</v>
      </c>
      <c r="I416" s="4">
        <v>30</v>
      </c>
      <c r="J416" s="13">
        <f>H416*I416</f>
        <v>60</v>
      </c>
      <c r="K416" s="13">
        <f>J416*$N$3</f>
        <v>0.89999999999999991</v>
      </c>
      <c r="L416" s="13">
        <f t="shared" si="6"/>
        <v>1.2</v>
      </c>
    </row>
    <row r="417" spans="1:12" x14ac:dyDescent="0.3">
      <c r="A417" s="3">
        <v>416</v>
      </c>
      <c r="B417" s="2">
        <v>44974</v>
      </c>
      <c r="C417" s="3" t="s">
        <v>428</v>
      </c>
      <c r="D417" s="3" t="s">
        <v>9</v>
      </c>
      <c r="E417" s="3" t="str" cm="1">
        <f t="array" ref="E417">_xlfn.IFS(Table1[[#This Row],[Age]]&lt;30, "Adolescent",Table1[[#This Row],[Age]]&gt;=50, "Older", Table1[[#This Row],[Age]]&gt;=30, "Adult")</f>
        <v>Older</v>
      </c>
      <c r="F417" s="3">
        <v>53</v>
      </c>
      <c r="G417" s="3" t="s">
        <v>15</v>
      </c>
      <c r="H417" s="3">
        <v>4</v>
      </c>
      <c r="I417" s="4">
        <v>500</v>
      </c>
      <c r="J417" s="13">
        <f>H417*I417</f>
        <v>2000</v>
      </c>
      <c r="K417" s="13">
        <f>J417*$N$3</f>
        <v>30</v>
      </c>
      <c r="L417" s="13">
        <f t="shared" si="6"/>
        <v>40</v>
      </c>
    </row>
    <row r="418" spans="1:12" x14ac:dyDescent="0.3">
      <c r="A418" s="3">
        <v>417</v>
      </c>
      <c r="B418" s="2">
        <v>45251</v>
      </c>
      <c r="C418" s="3" t="s">
        <v>429</v>
      </c>
      <c r="D418" s="3" t="s">
        <v>9</v>
      </c>
      <c r="E418" s="3" t="str" cm="1">
        <f t="array" ref="E418">_xlfn.IFS(Table1[[#This Row],[Age]]&lt;30, "Adolescent",Table1[[#This Row],[Age]]&gt;=50, "Older", Table1[[#This Row],[Age]]&gt;=30, "Adult")</f>
        <v>Adult</v>
      </c>
      <c r="F418" s="3">
        <v>43</v>
      </c>
      <c r="G418" s="3" t="s">
        <v>15</v>
      </c>
      <c r="H418" s="3">
        <v>3</v>
      </c>
      <c r="I418" s="4">
        <v>300</v>
      </c>
      <c r="J418" s="13">
        <f>H418*I418</f>
        <v>900</v>
      </c>
      <c r="K418" s="13">
        <f>J418*$N$3</f>
        <v>13.5</v>
      </c>
      <c r="L418" s="13">
        <f t="shared" si="6"/>
        <v>18</v>
      </c>
    </row>
    <row r="419" spans="1:12" x14ac:dyDescent="0.3">
      <c r="A419" s="3">
        <v>418</v>
      </c>
      <c r="B419" s="2">
        <v>45143</v>
      </c>
      <c r="C419" s="3" t="s">
        <v>430</v>
      </c>
      <c r="D419" s="3" t="s">
        <v>12</v>
      </c>
      <c r="E419" s="3" t="str" cm="1">
        <f t="array" ref="E419">_xlfn.IFS(Table1[[#This Row],[Age]]&lt;30, "Adolescent",Table1[[#This Row],[Age]]&gt;=50, "Older", Table1[[#This Row],[Age]]&gt;=30, "Adult")</f>
        <v>Older</v>
      </c>
      <c r="F419" s="3">
        <v>60</v>
      </c>
      <c r="G419" s="3" t="s">
        <v>15</v>
      </c>
      <c r="H419" s="3">
        <v>2</v>
      </c>
      <c r="I419" s="4">
        <v>500</v>
      </c>
      <c r="J419" s="13">
        <f>H419*I419</f>
        <v>1000</v>
      </c>
      <c r="K419" s="13">
        <f>J419*$N$3</f>
        <v>15</v>
      </c>
      <c r="L419" s="13">
        <f t="shared" si="6"/>
        <v>20</v>
      </c>
    </row>
    <row r="420" spans="1:12" x14ac:dyDescent="0.3">
      <c r="A420" s="3">
        <v>419</v>
      </c>
      <c r="B420" s="2">
        <v>45068</v>
      </c>
      <c r="C420" s="3" t="s">
        <v>431</v>
      </c>
      <c r="D420" s="3" t="s">
        <v>12</v>
      </c>
      <c r="E420" s="3" t="str" cm="1">
        <f t="array" ref="E420">_xlfn.IFS(Table1[[#This Row],[Age]]&lt;30, "Adolescent",Table1[[#This Row],[Age]]&gt;=50, "Older", Table1[[#This Row],[Age]]&gt;=30, "Adult")</f>
        <v>Adult</v>
      </c>
      <c r="F420" s="3">
        <v>44</v>
      </c>
      <c r="G420" s="3" t="s">
        <v>13</v>
      </c>
      <c r="H420" s="3">
        <v>3</v>
      </c>
      <c r="I420" s="4">
        <v>30</v>
      </c>
      <c r="J420" s="13">
        <f>H420*I420</f>
        <v>90</v>
      </c>
      <c r="K420" s="13">
        <f>J420*$N$3</f>
        <v>1.3499999999999999</v>
      </c>
      <c r="L420" s="13">
        <f t="shared" si="6"/>
        <v>1.8</v>
      </c>
    </row>
    <row r="421" spans="1:12" x14ac:dyDescent="0.3">
      <c r="A421" s="3">
        <v>420</v>
      </c>
      <c r="B421" s="2">
        <v>44949</v>
      </c>
      <c r="C421" s="3" t="s">
        <v>432</v>
      </c>
      <c r="D421" s="3" t="s">
        <v>12</v>
      </c>
      <c r="E421" s="3" t="str" cm="1">
        <f t="array" ref="E421">_xlfn.IFS(Table1[[#This Row],[Age]]&lt;30, "Adolescent",Table1[[#This Row],[Age]]&gt;=50, "Older", Table1[[#This Row],[Age]]&gt;=30, "Adult")</f>
        <v>Adolescent</v>
      </c>
      <c r="F421" s="3">
        <v>22</v>
      </c>
      <c r="G421" s="3" t="s">
        <v>13</v>
      </c>
      <c r="H421" s="3">
        <v>4</v>
      </c>
      <c r="I421" s="4">
        <v>500</v>
      </c>
      <c r="J421" s="13">
        <f>H421*I421</f>
        <v>2000</v>
      </c>
      <c r="K421" s="13">
        <f>J421*$N$3</f>
        <v>30</v>
      </c>
      <c r="L421" s="13">
        <f t="shared" si="6"/>
        <v>40</v>
      </c>
    </row>
    <row r="422" spans="1:12" x14ac:dyDescent="0.3">
      <c r="A422" s="3">
        <v>421</v>
      </c>
      <c r="B422" s="2">
        <v>44928</v>
      </c>
      <c r="C422" s="3" t="s">
        <v>433</v>
      </c>
      <c r="D422" s="3" t="s">
        <v>12</v>
      </c>
      <c r="E422" s="3" t="str" cm="1">
        <f t="array" ref="E422">_xlfn.IFS(Table1[[#This Row],[Age]]&lt;30, "Adolescent",Table1[[#This Row],[Age]]&gt;=50, "Older", Table1[[#This Row],[Age]]&gt;=30, "Adult")</f>
        <v>Adult</v>
      </c>
      <c r="F422" s="3">
        <v>37</v>
      </c>
      <c r="G422" s="3" t="s">
        <v>13</v>
      </c>
      <c r="H422" s="3">
        <v>3</v>
      </c>
      <c r="I422" s="4">
        <v>500</v>
      </c>
      <c r="J422" s="13">
        <f>H422*I422</f>
        <v>1500</v>
      </c>
      <c r="K422" s="13">
        <f>J422*$N$3</f>
        <v>22.5</v>
      </c>
      <c r="L422" s="13">
        <f t="shared" si="6"/>
        <v>30</v>
      </c>
    </row>
    <row r="423" spans="1:12" x14ac:dyDescent="0.3">
      <c r="A423" s="3">
        <v>422</v>
      </c>
      <c r="B423" s="2">
        <v>45097</v>
      </c>
      <c r="C423" s="3" t="s">
        <v>434</v>
      </c>
      <c r="D423" s="3" t="s">
        <v>12</v>
      </c>
      <c r="E423" s="3" t="str" cm="1">
        <f t="array" ref="E423">_xlfn.IFS(Table1[[#This Row],[Age]]&lt;30, "Adolescent",Table1[[#This Row],[Age]]&gt;=50, "Older", Table1[[#This Row],[Age]]&gt;=30, "Adult")</f>
        <v>Adolescent</v>
      </c>
      <c r="F423" s="3">
        <v>28</v>
      </c>
      <c r="G423" s="3" t="s">
        <v>13</v>
      </c>
      <c r="H423" s="3">
        <v>3</v>
      </c>
      <c r="I423" s="4">
        <v>30</v>
      </c>
      <c r="J423" s="13">
        <f>H423*I423</f>
        <v>90</v>
      </c>
      <c r="K423" s="13">
        <f>J423*$N$3</f>
        <v>1.3499999999999999</v>
      </c>
      <c r="L423" s="13">
        <f t="shared" si="6"/>
        <v>1.8</v>
      </c>
    </row>
    <row r="424" spans="1:12" x14ac:dyDescent="0.3">
      <c r="A424" s="3">
        <v>423</v>
      </c>
      <c r="B424" s="2">
        <v>44993</v>
      </c>
      <c r="C424" s="3" t="s">
        <v>435</v>
      </c>
      <c r="D424" s="3" t="s">
        <v>12</v>
      </c>
      <c r="E424" s="3" t="str" cm="1">
        <f t="array" ref="E424">_xlfn.IFS(Table1[[#This Row],[Age]]&lt;30, "Adolescent",Table1[[#This Row],[Age]]&gt;=50, "Older", Table1[[#This Row],[Age]]&gt;=30, "Adult")</f>
        <v>Adolescent</v>
      </c>
      <c r="F424" s="3">
        <v>27</v>
      </c>
      <c r="G424" s="3" t="s">
        <v>13</v>
      </c>
      <c r="H424" s="3">
        <v>1</v>
      </c>
      <c r="I424" s="4">
        <v>25</v>
      </c>
      <c r="J424" s="13">
        <f>H424*I424</f>
        <v>25</v>
      </c>
      <c r="K424" s="13">
        <f>J424*$N$3</f>
        <v>0.375</v>
      </c>
      <c r="L424" s="13">
        <f t="shared" si="6"/>
        <v>0.5</v>
      </c>
    </row>
    <row r="425" spans="1:12" x14ac:dyDescent="0.3">
      <c r="A425" s="3">
        <v>424</v>
      </c>
      <c r="B425" s="2">
        <v>45253</v>
      </c>
      <c r="C425" s="3" t="s">
        <v>436</v>
      </c>
      <c r="D425" s="3" t="s">
        <v>9</v>
      </c>
      <c r="E425" s="3" t="str" cm="1">
        <f t="array" ref="E425">_xlfn.IFS(Table1[[#This Row],[Age]]&lt;30, "Adolescent",Table1[[#This Row],[Age]]&gt;=50, "Older", Table1[[#This Row],[Age]]&gt;=30, "Adult")</f>
        <v>Older</v>
      </c>
      <c r="F425" s="3">
        <v>57</v>
      </c>
      <c r="G425" s="3" t="s">
        <v>10</v>
      </c>
      <c r="H425" s="3">
        <v>4</v>
      </c>
      <c r="I425" s="4">
        <v>300</v>
      </c>
      <c r="J425" s="13">
        <f>H425*I425</f>
        <v>1200</v>
      </c>
      <c r="K425" s="13">
        <f>J425*$N$3</f>
        <v>18</v>
      </c>
      <c r="L425" s="13">
        <f t="shared" si="6"/>
        <v>24</v>
      </c>
    </row>
    <row r="426" spans="1:12" x14ac:dyDescent="0.3">
      <c r="A426" s="3">
        <v>425</v>
      </c>
      <c r="B426" s="2">
        <v>45061</v>
      </c>
      <c r="C426" s="3" t="s">
        <v>437</v>
      </c>
      <c r="D426" s="3" t="s">
        <v>12</v>
      </c>
      <c r="E426" s="3" t="str" cm="1">
        <f t="array" ref="E426">_xlfn.IFS(Table1[[#This Row],[Age]]&lt;30, "Adolescent",Table1[[#This Row],[Age]]&gt;=50, "Older", Table1[[#This Row],[Age]]&gt;=30, "Adult")</f>
        <v>Older</v>
      </c>
      <c r="F426" s="3">
        <v>55</v>
      </c>
      <c r="G426" s="3" t="s">
        <v>15</v>
      </c>
      <c r="H426" s="3">
        <v>4</v>
      </c>
      <c r="I426" s="4">
        <v>30</v>
      </c>
      <c r="J426" s="13">
        <f>H426*I426</f>
        <v>120</v>
      </c>
      <c r="K426" s="13">
        <f>J426*$N$3</f>
        <v>1.7999999999999998</v>
      </c>
      <c r="L426" s="13">
        <f t="shared" si="6"/>
        <v>2.4</v>
      </c>
    </row>
    <row r="427" spans="1:12" x14ac:dyDescent="0.3">
      <c r="A427" s="3">
        <v>426</v>
      </c>
      <c r="B427" s="2">
        <v>45009</v>
      </c>
      <c r="C427" s="3" t="s">
        <v>438</v>
      </c>
      <c r="D427" s="3" t="s">
        <v>9</v>
      </c>
      <c r="E427" s="3" t="str" cm="1">
        <f t="array" ref="E427">_xlfn.IFS(Table1[[#This Row],[Age]]&lt;30, "Adolescent",Table1[[#This Row],[Age]]&gt;=50, "Older", Table1[[#This Row],[Age]]&gt;=30, "Adult")</f>
        <v>Adolescent</v>
      </c>
      <c r="F427" s="3">
        <v>23</v>
      </c>
      <c r="G427" s="3" t="s">
        <v>15</v>
      </c>
      <c r="H427" s="3">
        <v>3</v>
      </c>
      <c r="I427" s="4">
        <v>50</v>
      </c>
      <c r="J427" s="13">
        <f>H427*I427</f>
        <v>150</v>
      </c>
      <c r="K427" s="13">
        <f>J427*$N$3</f>
        <v>2.25</v>
      </c>
      <c r="L427" s="13">
        <f t="shared" si="6"/>
        <v>3</v>
      </c>
    </row>
    <row r="428" spans="1:12" x14ac:dyDescent="0.3">
      <c r="A428" s="3">
        <v>427</v>
      </c>
      <c r="B428" s="2">
        <v>45153</v>
      </c>
      <c r="C428" s="3" t="s">
        <v>439</v>
      </c>
      <c r="D428" s="3" t="s">
        <v>9</v>
      </c>
      <c r="E428" s="3" t="str" cm="1">
        <f t="array" ref="E428">_xlfn.IFS(Table1[[#This Row],[Age]]&lt;30, "Adolescent",Table1[[#This Row],[Age]]&gt;=50, "Older", Table1[[#This Row],[Age]]&gt;=30, "Adult")</f>
        <v>Adolescent</v>
      </c>
      <c r="F428" s="3">
        <v>25</v>
      </c>
      <c r="G428" s="3" t="s">
        <v>15</v>
      </c>
      <c r="H428" s="3">
        <v>1</v>
      </c>
      <c r="I428" s="4">
        <v>25</v>
      </c>
      <c r="J428" s="13">
        <f>H428*I428</f>
        <v>25</v>
      </c>
      <c r="K428" s="13">
        <f>J428*$N$3</f>
        <v>0.375</v>
      </c>
      <c r="L428" s="13">
        <f t="shared" si="6"/>
        <v>0.5</v>
      </c>
    </row>
    <row r="429" spans="1:12" x14ac:dyDescent="0.3">
      <c r="A429" s="3">
        <v>428</v>
      </c>
      <c r="B429" s="2">
        <v>45209</v>
      </c>
      <c r="C429" s="3" t="s">
        <v>440</v>
      </c>
      <c r="D429" s="3" t="s">
        <v>12</v>
      </c>
      <c r="E429" s="3" t="str" cm="1">
        <f t="array" ref="E429">_xlfn.IFS(Table1[[#This Row],[Age]]&lt;30, "Adolescent",Table1[[#This Row],[Age]]&gt;=50, "Older", Table1[[#This Row],[Age]]&gt;=30, "Adult")</f>
        <v>Adult</v>
      </c>
      <c r="F429" s="3">
        <v>40</v>
      </c>
      <c r="G429" s="3" t="s">
        <v>15</v>
      </c>
      <c r="H429" s="3">
        <v>4</v>
      </c>
      <c r="I429" s="4">
        <v>50</v>
      </c>
      <c r="J429" s="13">
        <f>H429*I429</f>
        <v>200</v>
      </c>
      <c r="K429" s="13">
        <f>J429*$N$3</f>
        <v>3</v>
      </c>
      <c r="L429" s="13">
        <f t="shared" si="6"/>
        <v>4</v>
      </c>
    </row>
    <row r="430" spans="1:12" x14ac:dyDescent="0.3">
      <c r="A430" s="3">
        <v>429</v>
      </c>
      <c r="B430" s="2">
        <v>45288</v>
      </c>
      <c r="C430" s="3" t="s">
        <v>441</v>
      </c>
      <c r="D430" s="3" t="s">
        <v>9</v>
      </c>
      <c r="E430" s="3" t="str" cm="1">
        <f t="array" ref="E430">_xlfn.IFS(Table1[[#This Row],[Age]]&lt;30, "Adolescent",Table1[[#This Row],[Age]]&gt;=50, "Older", Table1[[#This Row],[Age]]&gt;=30, "Adult")</f>
        <v>Older</v>
      </c>
      <c r="F430" s="3">
        <v>64</v>
      </c>
      <c r="G430" s="3" t="s">
        <v>15</v>
      </c>
      <c r="H430" s="3">
        <v>2</v>
      </c>
      <c r="I430" s="4">
        <v>25</v>
      </c>
      <c r="J430" s="13">
        <f>H430*I430</f>
        <v>50</v>
      </c>
      <c r="K430" s="13">
        <f>J430*$N$3</f>
        <v>0.75</v>
      </c>
      <c r="L430" s="13">
        <f t="shared" si="6"/>
        <v>1</v>
      </c>
    </row>
    <row r="431" spans="1:12" x14ac:dyDescent="0.3">
      <c r="A431" s="3">
        <v>430</v>
      </c>
      <c r="B431" s="2">
        <v>45145</v>
      </c>
      <c r="C431" s="3" t="s">
        <v>442</v>
      </c>
      <c r="D431" s="3" t="s">
        <v>12</v>
      </c>
      <c r="E431" s="3" t="str" cm="1">
        <f t="array" ref="E431">_xlfn.IFS(Table1[[#This Row],[Age]]&lt;30, "Adolescent",Table1[[#This Row],[Age]]&gt;=50, "Older", Table1[[#This Row],[Age]]&gt;=30, "Adult")</f>
        <v>Adult</v>
      </c>
      <c r="F431" s="3">
        <v>43</v>
      </c>
      <c r="G431" s="3" t="s">
        <v>15</v>
      </c>
      <c r="H431" s="3">
        <v>3</v>
      </c>
      <c r="I431" s="4">
        <v>300</v>
      </c>
      <c r="J431" s="13">
        <f>H431*I431</f>
        <v>900</v>
      </c>
      <c r="K431" s="13">
        <f>J431*$N$3</f>
        <v>13.5</v>
      </c>
      <c r="L431" s="13">
        <f t="shared" si="6"/>
        <v>18</v>
      </c>
    </row>
    <row r="432" spans="1:12" x14ac:dyDescent="0.3">
      <c r="A432" s="3">
        <v>431</v>
      </c>
      <c r="B432" s="2">
        <v>45214</v>
      </c>
      <c r="C432" s="3" t="s">
        <v>443</v>
      </c>
      <c r="D432" s="3" t="s">
        <v>9</v>
      </c>
      <c r="E432" s="3" t="str" cm="1">
        <f t="array" ref="E432">_xlfn.IFS(Table1[[#This Row],[Age]]&lt;30, "Adolescent",Table1[[#This Row],[Age]]&gt;=50, "Older", Table1[[#This Row],[Age]]&gt;=30, "Adult")</f>
        <v>Older</v>
      </c>
      <c r="F432" s="3">
        <v>63</v>
      </c>
      <c r="G432" s="3" t="s">
        <v>15</v>
      </c>
      <c r="H432" s="3">
        <v>4</v>
      </c>
      <c r="I432" s="4">
        <v>300</v>
      </c>
      <c r="J432" s="13">
        <f>H432*I432</f>
        <v>1200</v>
      </c>
      <c r="K432" s="13">
        <f>J432*$N$3</f>
        <v>18</v>
      </c>
      <c r="L432" s="13">
        <f t="shared" si="6"/>
        <v>24</v>
      </c>
    </row>
    <row r="433" spans="1:12" x14ac:dyDescent="0.3">
      <c r="A433" s="3">
        <v>432</v>
      </c>
      <c r="B433" s="2">
        <v>44931</v>
      </c>
      <c r="C433" s="3" t="s">
        <v>444</v>
      </c>
      <c r="D433" s="3" t="s">
        <v>12</v>
      </c>
      <c r="E433" s="3" t="str" cm="1">
        <f t="array" ref="E433">_xlfn.IFS(Table1[[#This Row],[Age]]&lt;30, "Adolescent",Table1[[#This Row],[Age]]&gt;=50, "Older", Table1[[#This Row],[Age]]&gt;=30, "Adult")</f>
        <v>Older</v>
      </c>
      <c r="F433" s="3">
        <v>60</v>
      </c>
      <c r="G433" s="3" t="s">
        <v>15</v>
      </c>
      <c r="H433" s="3">
        <v>2</v>
      </c>
      <c r="I433" s="4">
        <v>500</v>
      </c>
      <c r="J433" s="13">
        <f>H433*I433</f>
        <v>1000</v>
      </c>
      <c r="K433" s="13">
        <f>J433*$N$3</f>
        <v>15</v>
      </c>
      <c r="L433" s="13">
        <f t="shared" si="6"/>
        <v>20</v>
      </c>
    </row>
    <row r="434" spans="1:12" x14ac:dyDescent="0.3">
      <c r="A434" s="3">
        <v>433</v>
      </c>
      <c r="B434" s="2">
        <v>44984</v>
      </c>
      <c r="C434" s="3" t="s">
        <v>445</v>
      </c>
      <c r="D434" s="3" t="s">
        <v>9</v>
      </c>
      <c r="E434" s="3" t="str" cm="1">
        <f t="array" ref="E434">_xlfn.IFS(Table1[[#This Row],[Age]]&lt;30, "Adolescent",Table1[[#This Row],[Age]]&gt;=50, "Older", Table1[[#This Row],[Age]]&gt;=30, "Adult")</f>
        <v>Adolescent</v>
      </c>
      <c r="F434" s="3">
        <v>29</v>
      </c>
      <c r="G434" s="3" t="s">
        <v>10</v>
      </c>
      <c r="H434" s="3">
        <v>4</v>
      </c>
      <c r="I434" s="4">
        <v>50</v>
      </c>
      <c r="J434" s="13">
        <f>H434*I434</f>
        <v>200</v>
      </c>
      <c r="K434" s="13">
        <f>J434*$N$3</f>
        <v>3</v>
      </c>
      <c r="L434" s="13">
        <f t="shared" si="6"/>
        <v>4</v>
      </c>
    </row>
    <row r="435" spans="1:12" x14ac:dyDescent="0.3">
      <c r="A435" s="3">
        <v>434</v>
      </c>
      <c r="B435" s="2">
        <v>44965</v>
      </c>
      <c r="C435" s="3" t="s">
        <v>446</v>
      </c>
      <c r="D435" s="3" t="s">
        <v>12</v>
      </c>
      <c r="E435" s="3" t="str" cm="1">
        <f t="array" ref="E435">_xlfn.IFS(Table1[[#This Row],[Age]]&lt;30, "Adolescent",Table1[[#This Row],[Age]]&gt;=50, "Older", Table1[[#This Row],[Age]]&gt;=30, "Adult")</f>
        <v>Adult</v>
      </c>
      <c r="F435" s="3">
        <v>43</v>
      </c>
      <c r="G435" s="3" t="s">
        <v>15</v>
      </c>
      <c r="H435" s="3">
        <v>2</v>
      </c>
      <c r="I435" s="4">
        <v>25</v>
      </c>
      <c r="J435" s="13">
        <f>H435*I435</f>
        <v>50</v>
      </c>
      <c r="K435" s="13">
        <f>J435*$N$3</f>
        <v>0.75</v>
      </c>
      <c r="L435" s="13">
        <f t="shared" si="6"/>
        <v>1</v>
      </c>
    </row>
    <row r="436" spans="1:12" x14ac:dyDescent="0.3">
      <c r="A436" s="3">
        <v>435</v>
      </c>
      <c r="B436" s="2">
        <v>45280</v>
      </c>
      <c r="C436" s="3" t="s">
        <v>447</v>
      </c>
      <c r="D436" s="3" t="s">
        <v>12</v>
      </c>
      <c r="E436" s="3" t="str" cm="1">
        <f t="array" ref="E436">_xlfn.IFS(Table1[[#This Row],[Age]]&lt;30, "Adolescent",Table1[[#This Row],[Age]]&gt;=50, "Older", Table1[[#This Row],[Age]]&gt;=30, "Adult")</f>
        <v>Adult</v>
      </c>
      <c r="F436" s="3">
        <v>30</v>
      </c>
      <c r="G436" s="3" t="s">
        <v>10</v>
      </c>
      <c r="H436" s="3">
        <v>3</v>
      </c>
      <c r="I436" s="4">
        <v>300</v>
      </c>
      <c r="J436" s="13">
        <f>H436*I436</f>
        <v>900</v>
      </c>
      <c r="K436" s="13">
        <f>J436*$N$3</f>
        <v>13.5</v>
      </c>
      <c r="L436" s="13">
        <f t="shared" si="6"/>
        <v>18</v>
      </c>
    </row>
    <row r="437" spans="1:12" x14ac:dyDescent="0.3">
      <c r="A437" s="3">
        <v>436</v>
      </c>
      <c r="B437" s="2">
        <v>45003</v>
      </c>
      <c r="C437" s="3" t="s">
        <v>448</v>
      </c>
      <c r="D437" s="3" t="s">
        <v>12</v>
      </c>
      <c r="E437" s="3" t="str" cm="1">
        <f t="array" ref="E437">_xlfn.IFS(Table1[[#This Row],[Age]]&lt;30, "Adolescent",Table1[[#This Row],[Age]]&gt;=50, "Older", Table1[[#This Row],[Age]]&gt;=30, "Adult")</f>
        <v>Older</v>
      </c>
      <c r="F437" s="3">
        <v>57</v>
      </c>
      <c r="G437" s="3" t="s">
        <v>13</v>
      </c>
      <c r="H437" s="3">
        <v>4</v>
      </c>
      <c r="I437" s="4">
        <v>30</v>
      </c>
      <c r="J437" s="13">
        <f>H437*I437</f>
        <v>120</v>
      </c>
      <c r="K437" s="13">
        <f>J437*$N$3</f>
        <v>1.7999999999999998</v>
      </c>
      <c r="L437" s="13">
        <f t="shared" si="6"/>
        <v>2.4</v>
      </c>
    </row>
    <row r="438" spans="1:12" x14ac:dyDescent="0.3">
      <c r="A438" s="3">
        <v>437</v>
      </c>
      <c r="B438" s="2">
        <v>45206</v>
      </c>
      <c r="C438" s="3" t="s">
        <v>449</v>
      </c>
      <c r="D438" s="3" t="s">
        <v>12</v>
      </c>
      <c r="E438" s="3" t="str" cm="1">
        <f t="array" ref="E438">_xlfn.IFS(Table1[[#This Row],[Age]]&lt;30, "Adolescent",Table1[[#This Row],[Age]]&gt;=50, "Older", Table1[[#This Row],[Age]]&gt;=30, "Adult")</f>
        <v>Adult</v>
      </c>
      <c r="F438" s="3">
        <v>35</v>
      </c>
      <c r="G438" s="3" t="s">
        <v>15</v>
      </c>
      <c r="H438" s="3">
        <v>4</v>
      </c>
      <c r="I438" s="4">
        <v>300</v>
      </c>
      <c r="J438" s="13">
        <f>H438*I438</f>
        <v>1200</v>
      </c>
      <c r="K438" s="13">
        <f>J438*$N$3</f>
        <v>18</v>
      </c>
      <c r="L438" s="13">
        <f t="shared" si="6"/>
        <v>24</v>
      </c>
    </row>
    <row r="439" spans="1:12" x14ac:dyDescent="0.3">
      <c r="A439" s="3">
        <v>438</v>
      </c>
      <c r="B439" s="2">
        <v>44945</v>
      </c>
      <c r="C439" s="3" t="s">
        <v>450</v>
      </c>
      <c r="D439" s="3" t="s">
        <v>12</v>
      </c>
      <c r="E439" s="3" t="str" cm="1">
        <f t="array" ref="E439">_xlfn.IFS(Table1[[#This Row],[Age]]&lt;30, "Adolescent",Table1[[#This Row],[Age]]&gt;=50, "Older", Table1[[#This Row],[Age]]&gt;=30, "Adult")</f>
        <v>Adult</v>
      </c>
      <c r="F439" s="3">
        <v>42</v>
      </c>
      <c r="G439" s="3" t="s">
        <v>13</v>
      </c>
      <c r="H439" s="3">
        <v>1</v>
      </c>
      <c r="I439" s="4">
        <v>30</v>
      </c>
      <c r="J439" s="13">
        <f>H439*I439</f>
        <v>30</v>
      </c>
      <c r="K439" s="13">
        <f>J439*$N$3</f>
        <v>0.44999999999999996</v>
      </c>
      <c r="L439" s="13">
        <f t="shared" si="6"/>
        <v>0.6</v>
      </c>
    </row>
    <row r="440" spans="1:12" x14ac:dyDescent="0.3">
      <c r="A440" s="3">
        <v>439</v>
      </c>
      <c r="B440" s="2">
        <v>45116</v>
      </c>
      <c r="C440" s="3" t="s">
        <v>451</v>
      </c>
      <c r="D440" s="3" t="s">
        <v>9</v>
      </c>
      <c r="E440" s="3" t="str" cm="1">
        <f t="array" ref="E440">_xlfn.IFS(Table1[[#This Row],[Age]]&lt;30, "Adolescent",Table1[[#This Row],[Age]]&gt;=50, "Older", Table1[[#This Row],[Age]]&gt;=30, "Adult")</f>
        <v>Older</v>
      </c>
      <c r="F440" s="3">
        <v>50</v>
      </c>
      <c r="G440" s="3" t="s">
        <v>13</v>
      </c>
      <c r="H440" s="3">
        <v>3</v>
      </c>
      <c r="I440" s="4">
        <v>25</v>
      </c>
      <c r="J440" s="13">
        <f>H440*I440</f>
        <v>75</v>
      </c>
      <c r="K440" s="13">
        <f>J440*$N$3</f>
        <v>1.125</v>
      </c>
      <c r="L440" s="13">
        <f t="shared" si="6"/>
        <v>1.5</v>
      </c>
    </row>
    <row r="441" spans="1:12" x14ac:dyDescent="0.3">
      <c r="A441" s="3">
        <v>440</v>
      </c>
      <c r="B441" s="2">
        <v>45225</v>
      </c>
      <c r="C441" s="3" t="s">
        <v>452</v>
      </c>
      <c r="D441" s="3" t="s">
        <v>9</v>
      </c>
      <c r="E441" s="3" t="str" cm="1">
        <f t="array" ref="E441">_xlfn.IFS(Table1[[#This Row],[Age]]&lt;30, "Adolescent",Table1[[#This Row],[Age]]&gt;=50, "Older", Table1[[#This Row],[Age]]&gt;=30, "Adult")</f>
        <v>Older</v>
      </c>
      <c r="F441" s="3">
        <v>64</v>
      </c>
      <c r="G441" s="3" t="s">
        <v>13</v>
      </c>
      <c r="H441" s="3">
        <v>2</v>
      </c>
      <c r="I441" s="4">
        <v>300</v>
      </c>
      <c r="J441" s="13">
        <f>H441*I441</f>
        <v>600</v>
      </c>
      <c r="K441" s="13">
        <f>J441*$N$3</f>
        <v>9</v>
      </c>
      <c r="L441" s="13">
        <f t="shared" si="6"/>
        <v>12</v>
      </c>
    </row>
    <row r="442" spans="1:12" x14ac:dyDescent="0.3">
      <c r="A442" s="3">
        <v>441</v>
      </c>
      <c r="B442" s="2">
        <v>45209</v>
      </c>
      <c r="C442" s="3" t="s">
        <v>453</v>
      </c>
      <c r="D442" s="3" t="s">
        <v>9</v>
      </c>
      <c r="E442" s="3" t="str" cm="1">
        <f t="array" ref="E442">_xlfn.IFS(Table1[[#This Row],[Age]]&lt;30, "Adolescent",Table1[[#This Row],[Age]]&gt;=50, "Older", Table1[[#This Row],[Age]]&gt;=30, "Adult")</f>
        <v>Older</v>
      </c>
      <c r="F442" s="3">
        <v>57</v>
      </c>
      <c r="G442" s="3" t="s">
        <v>10</v>
      </c>
      <c r="H442" s="3">
        <v>4</v>
      </c>
      <c r="I442" s="4">
        <v>300</v>
      </c>
      <c r="J442" s="13">
        <f>H442*I442</f>
        <v>1200</v>
      </c>
      <c r="K442" s="13">
        <f>J442*$N$3</f>
        <v>18</v>
      </c>
      <c r="L442" s="13">
        <f t="shared" si="6"/>
        <v>24</v>
      </c>
    </row>
    <row r="443" spans="1:12" x14ac:dyDescent="0.3">
      <c r="A443" s="3">
        <v>442</v>
      </c>
      <c r="B443" s="2">
        <v>45002</v>
      </c>
      <c r="C443" s="3" t="s">
        <v>454</v>
      </c>
      <c r="D443" s="3" t="s">
        <v>12</v>
      </c>
      <c r="E443" s="3" t="str" cm="1">
        <f t="array" ref="E443">_xlfn.IFS(Table1[[#This Row],[Age]]&lt;30, "Adolescent",Table1[[#This Row],[Age]]&gt;=50, "Older", Table1[[#This Row],[Age]]&gt;=30, "Adult")</f>
        <v>Older</v>
      </c>
      <c r="F443" s="3">
        <v>60</v>
      </c>
      <c r="G443" s="3" t="s">
        <v>13</v>
      </c>
      <c r="H443" s="3">
        <v>4</v>
      </c>
      <c r="I443" s="4">
        <v>25</v>
      </c>
      <c r="J443" s="13">
        <f>H443*I443</f>
        <v>100</v>
      </c>
      <c r="K443" s="13">
        <f>J443*$N$3</f>
        <v>1.5</v>
      </c>
      <c r="L443" s="13">
        <f t="shared" si="6"/>
        <v>2</v>
      </c>
    </row>
    <row r="444" spans="1:12" x14ac:dyDescent="0.3">
      <c r="A444" s="3">
        <v>443</v>
      </c>
      <c r="B444" s="2">
        <v>45147</v>
      </c>
      <c r="C444" s="3" t="s">
        <v>455</v>
      </c>
      <c r="D444" s="3" t="s">
        <v>9</v>
      </c>
      <c r="E444" s="3" t="str" cm="1">
        <f t="array" ref="E444">_xlfn.IFS(Table1[[#This Row],[Age]]&lt;30, "Adolescent",Table1[[#This Row],[Age]]&gt;=50, "Older", Table1[[#This Row],[Age]]&gt;=30, "Adult")</f>
        <v>Adolescent</v>
      </c>
      <c r="F444" s="3">
        <v>29</v>
      </c>
      <c r="G444" s="3" t="s">
        <v>13</v>
      </c>
      <c r="H444" s="3">
        <v>2</v>
      </c>
      <c r="I444" s="4">
        <v>300</v>
      </c>
      <c r="J444" s="13">
        <f>H444*I444</f>
        <v>600</v>
      </c>
      <c r="K444" s="13">
        <f>J444*$N$3</f>
        <v>9</v>
      </c>
      <c r="L444" s="13">
        <f t="shared" si="6"/>
        <v>12</v>
      </c>
    </row>
    <row r="445" spans="1:12" x14ac:dyDescent="0.3">
      <c r="A445" s="3">
        <v>444</v>
      </c>
      <c r="B445" s="2">
        <v>44992</v>
      </c>
      <c r="C445" s="3" t="s">
        <v>456</v>
      </c>
      <c r="D445" s="3" t="s">
        <v>12</v>
      </c>
      <c r="E445" s="3" t="str" cm="1">
        <f t="array" ref="E445">_xlfn.IFS(Table1[[#This Row],[Age]]&lt;30, "Adolescent",Table1[[#This Row],[Age]]&gt;=50, "Older", Table1[[#This Row],[Age]]&gt;=30, "Adult")</f>
        <v>Older</v>
      </c>
      <c r="F445" s="3">
        <v>61</v>
      </c>
      <c r="G445" s="3" t="s">
        <v>13</v>
      </c>
      <c r="H445" s="3">
        <v>3</v>
      </c>
      <c r="I445" s="4">
        <v>30</v>
      </c>
      <c r="J445" s="13">
        <f>H445*I445</f>
        <v>90</v>
      </c>
      <c r="K445" s="13">
        <f>J445*$N$3</f>
        <v>1.3499999999999999</v>
      </c>
      <c r="L445" s="13">
        <f t="shared" si="6"/>
        <v>1.8</v>
      </c>
    </row>
    <row r="446" spans="1:12" x14ac:dyDescent="0.3">
      <c r="A446" s="3">
        <v>445</v>
      </c>
      <c r="B446" s="2">
        <v>44948</v>
      </c>
      <c r="C446" s="3" t="s">
        <v>457</v>
      </c>
      <c r="D446" s="3" t="s">
        <v>12</v>
      </c>
      <c r="E446" s="3" t="str" cm="1">
        <f t="array" ref="E446">_xlfn.IFS(Table1[[#This Row],[Age]]&lt;30, "Adolescent",Table1[[#This Row],[Age]]&gt;=50, "Older", Table1[[#This Row],[Age]]&gt;=30, "Adult")</f>
        <v>Older</v>
      </c>
      <c r="F446" s="3">
        <v>53</v>
      </c>
      <c r="G446" s="3" t="s">
        <v>15</v>
      </c>
      <c r="H446" s="3">
        <v>1</v>
      </c>
      <c r="I446" s="4">
        <v>300</v>
      </c>
      <c r="J446" s="13">
        <f>H446*I446</f>
        <v>300</v>
      </c>
      <c r="K446" s="13">
        <f>J446*$N$3</f>
        <v>4.5</v>
      </c>
      <c r="L446" s="13">
        <f t="shared" si="6"/>
        <v>6</v>
      </c>
    </row>
    <row r="447" spans="1:12" x14ac:dyDescent="0.3">
      <c r="A447" s="3">
        <v>446</v>
      </c>
      <c r="B447" s="2">
        <v>45084</v>
      </c>
      <c r="C447" s="3" t="s">
        <v>458</v>
      </c>
      <c r="D447" s="3" t="s">
        <v>9</v>
      </c>
      <c r="E447" s="3" t="str" cm="1">
        <f t="array" ref="E447">_xlfn.IFS(Table1[[#This Row],[Age]]&lt;30, "Adolescent",Table1[[#This Row],[Age]]&gt;=50, "Older", Table1[[#This Row],[Age]]&gt;=30, "Adult")</f>
        <v>Adolescent</v>
      </c>
      <c r="F447" s="3">
        <v>21</v>
      </c>
      <c r="G447" s="3" t="s">
        <v>15</v>
      </c>
      <c r="H447" s="3">
        <v>1</v>
      </c>
      <c r="I447" s="4">
        <v>50</v>
      </c>
      <c r="J447" s="13">
        <f>H447*I447</f>
        <v>50</v>
      </c>
      <c r="K447" s="13">
        <f>J447*$N$3</f>
        <v>0.75</v>
      </c>
      <c r="L447" s="13">
        <f t="shared" si="6"/>
        <v>1</v>
      </c>
    </row>
    <row r="448" spans="1:12" x14ac:dyDescent="0.3">
      <c r="A448" s="3">
        <v>447</v>
      </c>
      <c r="B448" s="2">
        <v>45113</v>
      </c>
      <c r="C448" s="3" t="s">
        <v>459</v>
      </c>
      <c r="D448" s="3" t="s">
        <v>9</v>
      </c>
      <c r="E448" s="3" t="str" cm="1">
        <f t="array" ref="E448">_xlfn.IFS(Table1[[#This Row],[Age]]&lt;30, "Adolescent",Table1[[#This Row],[Age]]&gt;=50, "Older", Table1[[#This Row],[Age]]&gt;=30, "Adult")</f>
        <v>Adolescent</v>
      </c>
      <c r="F448" s="3">
        <v>22</v>
      </c>
      <c r="G448" s="3" t="s">
        <v>10</v>
      </c>
      <c r="H448" s="3">
        <v>4</v>
      </c>
      <c r="I448" s="4">
        <v>500</v>
      </c>
      <c r="J448" s="13">
        <f>H448*I448</f>
        <v>2000</v>
      </c>
      <c r="K448" s="13">
        <f>J448*$N$3</f>
        <v>30</v>
      </c>
      <c r="L448" s="13">
        <f t="shared" si="6"/>
        <v>40</v>
      </c>
    </row>
    <row r="449" spans="1:12" x14ac:dyDescent="0.3">
      <c r="A449" s="3">
        <v>448</v>
      </c>
      <c r="B449" s="2">
        <v>44947</v>
      </c>
      <c r="C449" s="3" t="s">
        <v>460</v>
      </c>
      <c r="D449" s="3" t="s">
        <v>12</v>
      </c>
      <c r="E449" s="3" t="str" cm="1">
        <f t="array" ref="E449">_xlfn.IFS(Table1[[#This Row],[Age]]&lt;30, "Adolescent",Table1[[#This Row],[Age]]&gt;=50, "Older", Table1[[#This Row],[Age]]&gt;=30, "Adult")</f>
        <v>Older</v>
      </c>
      <c r="F449" s="3">
        <v>54</v>
      </c>
      <c r="G449" s="3" t="s">
        <v>10</v>
      </c>
      <c r="H449" s="3">
        <v>2</v>
      </c>
      <c r="I449" s="4">
        <v>30</v>
      </c>
      <c r="J449" s="13">
        <f>H449*I449</f>
        <v>60</v>
      </c>
      <c r="K449" s="13">
        <f>J449*$N$3</f>
        <v>0.89999999999999991</v>
      </c>
      <c r="L449" s="13">
        <f t="shared" si="6"/>
        <v>1.2</v>
      </c>
    </row>
    <row r="450" spans="1:12" x14ac:dyDescent="0.3">
      <c r="A450" s="3">
        <v>449</v>
      </c>
      <c r="B450" s="2">
        <v>45110</v>
      </c>
      <c r="C450" s="3" t="s">
        <v>461</v>
      </c>
      <c r="D450" s="3" t="s">
        <v>9</v>
      </c>
      <c r="E450" s="3" t="str" cm="1">
        <f t="array" ref="E450">_xlfn.IFS(Table1[[#This Row],[Age]]&lt;30, "Adolescent",Table1[[#This Row],[Age]]&gt;=50, "Older", Table1[[#This Row],[Age]]&gt;=30, "Adult")</f>
        <v>Adolescent</v>
      </c>
      <c r="F450" s="3">
        <v>25</v>
      </c>
      <c r="G450" s="3" t="s">
        <v>15</v>
      </c>
      <c r="H450" s="3">
        <v>4</v>
      </c>
      <c r="I450" s="4">
        <v>50</v>
      </c>
      <c r="J450" s="13">
        <f>H450*I450</f>
        <v>200</v>
      </c>
      <c r="K450" s="13">
        <f>J450*$N$3</f>
        <v>3</v>
      </c>
      <c r="L450" s="13">
        <f t="shared" si="6"/>
        <v>4</v>
      </c>
    </row>
    <row r="451" spans="1:12" x14ac:dyDescent="0.3">
      <c r="A451" s="3">
        <v>450</v>
      </c>
      <c r="B451" s="2">
        <v>45034</v>
      </c>
      <c r="C451" s="3" t="s">
        <v>462</v>
      </c>
      <c r="D451" s="3" t="s">
        <v>12</v>
      </c>
      <c r="E451" s="3" t="str" cm="1">
        <f t="array" ref="E451">_xlfn.IFS(Table1[[#This Row],[Age]]&lt;30, "Adolescent",Table1[[#This Row],[Age]]&gt;=50, "Older", Table1[[#This Row],[Age]]&gt;=30, "Adult")</f>
        <v>Older</v>
      </c>
      <c r="F451" s="3">
        <v>59</v>
      </c>
      <c r="G451" s="3" t="s">
        <v>10</v>
      </c>
      <c r="H451" s="3">
        <v>2</v>
      </c>
      <c r="I451" s="4">
        <v>25</v>
      </c>
      <c r="J451" s="13">
        <f>H451*I451</f>
        <v>50</v>
      </c>
      <c r="K451" s="13">
        <f>J451*$N$3</f>
        <v>0.75</v>
      </c>
      <c r="L451" s="13">
        <f t="shared" ref="L451:L514" si="7">J451*$N$4</f>
        <v>1</v>
      </c>
    </row>
    <row r="452" spans="1:12" x14ac:dyDescent="0.3">
      <c r="A452" s="3">
        <v>451</v>
      </c>
      <c r="B452" s="2">
        <v>45276</v>
      </c>
      <c r="C452" s="3" t="s">
        <v>463</v>
      </c>
      <c r="D452" s="3" t="s">
        <v>12</v>
      </c>
      <c r="E452" s="3" t="str" cm="1">
        <f t="array" ref="E452">_xlfn.IFS(Table1[[#This Row],[Age]]&lt;30, "Adolescent",Table1[[#This Row],[Age]]&gt;=50, "Older", Table1[[#This Row],[Age]]&gt;=30, "Adult")</f>
        <v>Adult</v>
      </c>
      <c r="F452" s="3">
        <v>45</v>
      </c>
      <c r="G452" s="3" t="s">
        <v>15</v>
      </c>
      <c r="H452" s="3">
        <v>1</v>
      </c>
      <c r="I452" s="4">
        <v>30</v>
      </c>
      <c r="J452" s="13">
        <f>H452*I452</f>
        <v>30</v>
      </c>
      <c r="K452" s="13">
        <f>J452*$N$3</f>
        <v>0.44999999999999996</v>
      </c>
      <c r="L452" s="13">
        <f t="shared" si="7"/>
        <v>0.6</v>
      </c>
    </row>
    <row r="453" spans="1:12" x14ac:dyDescent="0.3">
      <c r="A453" s="3">
        <v>452</v>
      </c>
      <c r="B453" s="2">
        <v>45054</v>
      </c>
      <c r="C453" s="3" t="s">
        <v>464</v>
      </c>
      <c r="D453" s="3" t="s">
        <v>12</v>
      </c>
      <c r="E453" s="3" t="str" cm="1">
        <f t="array" ref="E453">_xlfn.IFS(Table1[[#This Row],[Age]]&lt;30, "Adolescent",Table1[[#This Row],[Age]]&gt;=50, "Older", Table1[[#This Row],[Age]]&gt;=30, "Adult")</f>
        <v>Adult</v>
      </c>
      <c r="F453" s="3">
        <v>48</v>
      </c>
      <c r="G453" s="3" t="s">
        <v>13</v>
      </c>
      <c r="H453" s="3">
        <v>3</v>
      </c>
      <c r="I453" s="4">
        <v>500</v>
      </c>
      <c r="J453" s="13">
        <f>H453*I453</f>
        <v>1500</v>
      </c>
      <c r="K453" s="13">
        <f>J453*$N$3</f>
        <v>22.5</v>
      </c>
      <c r="L453" s="13">
        <f t="shared" si="7"/>
        <v>30</v>
      </c>
    </row>
    <row r="454" spans="1:12" x14ac:dyDescent="0.3">
      <c r="A454" s="3">
        <v>453</v>
      </c>
      <c r="B454" s="2">
        <v>45268</v>
      </c>
      <c r="C454" s="3" t="s">
        <v>465</v>
      </c>
      <c r="D454" s="3" t="s">
        <v>12</v>
      </c>
      <c r="E454" s="3" t="str" cm="1">
        <f t="array" ref="E454">_xlfn.IFS(Table1[[#This Row],[Age]]&lt;30, "Adolescent",Table1[[#This Row],[Age]]&gt;=50, "Older", Table1[[#This Row],[Age]]&gt;=30, "Adult")</f>
        <v>Adolescent</v>
      </c>
      <c r="F454" s="3">
        <v>26</v>
      </c>
      <c r="G454" s="3" t="s">
        <v>13</v>
      </c>
      <c r="H454" s="3">
        <v>2</v>
      </c>
      <c r="I454" s="4">
        <v>500</v>
      </c>
      <c r="J454" s="13">
        <f>H454*I454</f>
        <v>1000</v>
      </c>
      <c r="K454" s="13">
        <f>J454*$N$3</f>
        <v>15</v>
      </c>
      <c r="L454" s="13">
        <f t="shared" si="7"/>
        <v>20</v>
      </c>
    </row>
    <row r="455" spans="1:12" x14ac:dyDescent="0.3">
      <c r="A455" s="3">
        <v>454</v>
      </c>
      <c r="B455" s="2">
        <v>44979</v>
      </c>
      <c r="C455" s="3" t="s">
        <v>466</v>
      </c>
      <c r="D455" s="3" t="s">
        <v>12</v>
      </c>
      <c r="E455" s="3" t="str" cm="1">
        <f t="array" ref="E455">_xlfn.IFS(Table1[[#This Row],[Age]]&lt;30, "Adolescent",Table1[[#This Row],[Age]]&gt;=50, "Older", Table1[[#This Row],[Age]]&gt;=30, "Adult")</f>
        <v>Adult</v>
      </c>
      <c r="F455" s="3">
        <v>46</v>
      </c>
      <c r="G455" s="3" t="s">
        <v>10</v>
      </c>
      <c r="H455" s="3">
        <v>1</v>
      </c>
      <c r="I455" s="4">
        <v>25</v>
      </c>
      <c r="J455" s="13">
        <f>H455*I455</f>
        <v>25</v>
      </c>
      <c r="K455" s="13">
        <f>J455*$N$3</f>
        <v>0.375</v>
      </c>
      <c r="L455" s="13">
        <f t="shared" si="7"/>
        <v>0.5</v>
      </c>
    </row>
    <row r="456" spans="1:12" x14ac:dyDescent="0.3">
      <c r="A456" s="3">
        <v>455</v>
      </c>
      <c r="B456" s="2">
        <v>45108</v>
      </c>
      <c r="C456" s="3" t="s">
        <v>467</v>
      </c>
      <c r="D456" s="3" t="s">
        <v>9</v>
      </c>
      <c r="E456" s="3" t="str" cm="1">
        <f t="array" ref="E456">_xlfn.IFS(Table1[[#This Row],[Age]]&lt;30, "Adolescent",Table1[[#This Row],[Age]]&gt;=50, "Older", Table1[[#This Row],[Age]]&gt;=30, "Adult")</f>
        <v>Adult</v>
      </c>
      <c r="F456" s="3">
        <v>31</v>
      </c>
      <c r="G456" s="3" t="s">
        <v>15</v>
      </c>
      <c r="H456" s="3">
        <v>4</v>
      </c>
      <c r="I456" s="4">
        <v>25</v>
      </c>
      <c r="J456" s="13">
        <f>H456*I456</f>
        <v>100</v>
      </c>
      <c r="K456" s="13">
        <f>J456*$N$3</f>
        <v>1.5</v>
      </c>
      <c r="L456" s="13">
        <f t="shared" si="7"/>
        <v>2</v>
      </c>
    </row>
    <row r="457" spans="1:12" x14ac:dyDescent="0.3">
      <c r="A457" s="3">
        <v>456</v>
      </c>
      <c r="B457" s="2">
        <v>45213</v>
      </c>
      <c r="C457" s="3" t="s">
        <v>468</v>
      </c>
      <c r="D457" s="3" t="s">
        <v>9</v>
      </c>
      <c r="E457" s="3" t="str" cm="1">
        <f t="array" ref="E457">_xlfn.IFS(Table1[[#This Row],[Age]]&lt;30, "Adolescent",Table1[[#This Row],[Age]]&gt;=50, "Older", Table1[[#This Row],[Age]]&gt;=30, "Adult")</f>
        <v>Older</v>
      </c>
      <c r="F457" s="3">
        <v>57</v>
      </c>
      <c r="G457" s="3" t="s">
        <v>15</v>
      </c>
      <c r="H457" s="3">
        <v>2</v>
      </c>
      <c r="I457" s="4">
        <v>30</v>
      </c>
      <c r="J457" s="13">
        <f>H457*I457</f>
        <v>60</v>
      </c>
      <c r="K457" s="13">
        <f>J457*$N$3</f>
        <v>0.89999999999999991</v>
      </c>
      <c r="L457" s="13">
        <f t="shared" si="7"/>
        <v>1.2</v>
      </c>
    </row>
    <row r="458" spans="1:12" x14ac:dyDescent="0.3">
      <c r="A458" s="3">
        <v>457</v>
      </c>
      <c r="B458" s="2">
        <v>45135</v>
      </c>
      <c r="C458" s="3" t="s">
        <v>469</v>
      </c>
      <c r="D458" s="3" t="s">
        <v>12</v>
      </c>
      <c r="E458" s="3" t="str" cm="1">
        <f t="array" ref="E458">_xlfn.IFS(Table1[[#This Row],[Age]]&lt;30, "Adolescent",Table1[[#This Row],[Age]]&gt;=50, "Older", Table1[[#This Row],[Age]]&gt;=30, "Adult")</f>
        <v>Older</v>
      </c>
      <c r="F458" s="3">
        <v>58</v>
      </c>
      <c r="G458" s="3" t="s">
        <v>10</v>
      </c>
      <c r="H458" s="3">
        <v>3</v>
      </c>
      <c r="I458" s="4">
        <v>300</v>
      </c>
      <c r="J458" s="13">
        <f>H458*I458</f>
        <v>900</v>
      </c>
      <c r="K458" s="13">
        <f>J458*$N$3</f>
        <v>13.5</v>
      </c>
      <c r="L458" s="13">
        <f t="shared" si="7"/>
        <v>18</v>
      </c>
    </row>
    <row r="459" spans="1:12" x14ac:dyDescent="0.3">
      <c r="A459" s="3">
        <v>458</v>
      </c>
      <c r="B459" s="2">
        <v>45244</v>
      </c>
      <c r="C459" s="3" t="s">
        <v>470</v>
      </c>
      <c r="D459" s="3" t="s">
        <v>12</v>
      </c>
      <c r="E459" s="3" t="str" cm="1">
        <f t="array" ref="E459">_xlfn.IFS(Table1[[#This Row],[Age]]&lt;30, "Adolescent",Table1[[#This Row],[Age]]&gt;=50, "Older", Table1[[#This Row],[Age]]&gt;=30, "Adult")</f>
        <v>Adult</v>
      </c>
      <c r="F459" s="3">
        <v>39</v>
      </c>
      <c r="G459" s="3" t="s">
        <v>15</v>
      </c>
      <c r="H459" s="3">
        <v>4</v>
      </c>
      <c r="I459" s="4">
        <v>25</v>
      </c>
      <c r="J459" s="13">
        <f>H459*I459</f>
        <v>100</v>
      </c>
      <c r="K459" s="13">
        <f>J459*$N$3</f>
        <v>1.5</v>
      </c>
      <c r="L459" s="13">
        <f t="shared" si="7"/>
        <v>2</v>
      </c>
    </row>
    <row r="460" spans="1:12" x14ac:dyDescent="0.3">
      <c r="A460" s="3">
        <v>459</v>
      </c>
      <c r="B460" s="2">
        <v>45006</v>
      </c>
      <c r="C460" s="3" t="s">
        <v>471</v>
      </c>
      <c r="D460" s="3" t="s">
        <v>9</v>
      </c>
      <c r="E460" s="3" t="str" cm="1">
        <f t="array" ref="E460">_xlfn.IFS(Table1[[#This Row],[Age]]&lt;30, "Adolescent",Table1[[#This Row],[Age]]&gt;=50, "Older", Table1[[#This Row],[Age]]&gt;=30, "Adult")</f>
        <v>Adolescent</v>
      </c>
      <c r="F460" s="3">
        <v>28</v>
      </c>
      <c r="G460" s="3" t="s">
        <v>13</v>
      </c>
      <c r="H460" s="3">
        <v>4</v>
      </c>
      <c r="I460" s="4">
        <v>300</v>
      </c>
      <c r="J460" s="13">
        <f>H460*I460</f>
        <v>1200</v>
      </c>
      <c r="K460" s="13">
        <f>J460*$N$3</f>
        <v>18</v>
      </c>
      <c r="L460" s="13">
        <f t="shared" si="7"/>
        <v>24</v>
      </c>
    </row>
    <row r="461" spans="1:12" x14ac:dyDescent="0.3">
      <c r="A461" s="3">
        <v>460</v>
      </c>
      <c r="B461" s="2">
        <v>45048</v>
      </c>
      <c r="C461" s="3" t="s">
        <v>472</v>
      </c>
      <c r="D461" s="3" t="s">
        <v>9</v>
      </c>
      <c r="E461" s="3" t="str" cm="1">
        <f t="array" ref="E461">_xlfn.IFS(Table1[[#This Row],[Age]]&lt;30, "Adolescent",Table1[[#This Row],[Age]]&gt;=50, "Older", Table1[[#This Row],[Age]]&gt;=30, "Adult")</f>
        <v>Adult</v>
      </c>
      <c r="F461" s="3">
        <v>40</v>
      </c>
      <c r="G461" s="3" t="s">
        <v>10</v>
      </c>
      <c r="H461" s="3">
        <v>1</v>
      </c>
      <c r="I461" s="4">
        <v>50</v>
      </c>
      <c r="J461" s="13">
        <f>H461*I461</f>
        <v>50</v>
      </c>
      <c r="K461" s="13">
        <f>J461*$N$3</f>
        <v>0.75</v>
      </c>
      <c r="L461" s="13">
        <f t="shared" si="7"/>
        <v>1</v>
      </c>
    </row>
    <row r="462" spans="1:12" x14ac:dyDescent="0.3">
      <c r="A462" s="3">
        <v>461</v>
      </c>
      <c r="B462" s="2">
        <v>45010</v>
      </c>
      <c r="C462" s="3" t="s">
        <v>473</v>
      </c>
      <c r="D462" s="3" t="s">
        <v>12</v>
      </c>
      <c r="E462" s="3" t="str" cm="1">
        <f t="array" ref="E462">_xlfn.IFS(Table1[[#This Row],[Age]]&lt;30, "Adolescent",Table1[[#This Row],[Age]]&gt;=50, "Older", Table1[[#This Row],[Age]]&gt;=30, "Adult")</f>
        <v>Adolescent</v>
      </c>
      <c r="F462" s="3">
        <v>18</v>
      </c>
      <c r="G462" s="3" t="s">
        <v>10</v>
      </c>
      <c r="H462" s="3">
        <v>2</v>
      </c>
      <c r="I462" s="4">
        <v>500</v>
      </c>
      <c r="J462" s="13">
        <f>H462*I462</f>
        <v>1000</v>
      </c>
      <c r="K462" s="13">
        <f>J462*$N$3</f>
        <v>15</v>
      </c>
      <c r="L462" s="13">
        <f t="shared" si="7"/>
        <v>20</v>
      </c>
    </row>
    <row r="463" spans="1:12" x14ac:dyDescent="0.3">
      <c r="A463" s="3">
        <v>462</v>
      </c>
      <c r="B463" s="2">
        <v>45017</v>
      </c>
      <c r="C463" s="3" t="s">
        <v>474</v>
      </c>
      <c r="D463" s="3" t="s">
        <v>9</v>
      </c>
      <c r="E463" s="3" t="str" cm="1">
        <f t="array" ref="E463">_xlfn.IFS(Table1[[#This Row],[Age]]&lt;30, "Adolescent",Table1[[#This Row],[Age]]&gt;=50, "Older", Table1[[#This Row],[Age]]&gt;=30, "Adult")</f>
        <v>Older</v>
      </c>
      <c r="F463" s="3">
        <v>63</v>
      </c>
      <c r="G463" s="3" t="s">
        <v>15</v>
      </c>
      <c r="H463" s="3">
        <v>4</v>
      </c>
      <c r="I463" s="4">
        <v>300</v>
      </c>
      <c r="J463" s="13">
        <f>H463*I463</f>
        <v>1200</v>
      </c>
      <c r="K463" s="13">
        <f>J463*$N$3</f>
        <v>18</v>
      </c>
      <c r="L463" s="13">
        <f t="shared" si="7"/>
        <v>24</v>
      </c>
    </row>
    <row r="464" spans="1:12" x14ac:dyDescent="0.3">
      <c r="A464" s="3">
        <v>463</v>
      </c>
      <c r="B464" s="2">
        <v>45138</v>
      </c>
      <c r="C464" s="3" t="s">
        <v>475</v>
      </c>
      <c r="D464" s="3" t="s">
        <v>12</v>
      </c>
      <c r="E464" s="3" t="str" cm="1">
        <f t="array" ref="E464">_xlfn.IFS(Table1[[#This Row],[Age]]&lt;30, "Adolescent",Table1[[#This Row],[Age]]&gt;=50, "Older", Table1[[#This Row],[Age]]&gt;=30, "Adult")</f>
        <v>Older</v>
      </c>
      <c r="F464" s="3">
        <v>54</v>
      </c>
      <c r="G464" s="3" t="s">
        <v>10</v>
      </c>
      <c r="H464" s="3">
        <v>3</v>
      </c>
      <c r="I464" s="4">
        <v>500</v>
      </c>
      <c r="J464" s="13">
        <f>H464*I464</f>
        <v>1500</v>
      </c>
      <c r="K464" s="13">
        <f>J464*$N$3</f>
        <v>22.5</v>
      </c>
      <c r="L464" s="13">
        <f t="shared" si="7"/>
        <v>30</v>
      </c>
    </row>
    <row r="465" spans="1:12" x14ac:dyDescent="0.3">
      <c r="A465" s="3">
        <v>464</v>
      </c>
      <c r="B465" s="2">
        <v>44939</v>
      </c>
      <c r="C465" s="3" t="s">
        <v>476</v>
      </c>
      <c r="D465" s="3" t="s">
        <v>9</v>
      </c>
      <c r="E465" s="3" t="str" cm="1">
        <f t="array" ref="E465">_xlfn.IFS(Table1[[#This Row],[Age]]&lt;30, "Adolescent",Table1[[#This Row],[Age]]&gt;=50, "Older", Table1[[#This Row],[Age]]&gt;=30, "Adult")</f>
        <v>Adult</v>
      </c>
      <c r="F465" s="3">
        <v>38</v>
      </c>
      <c r="G465" s="3" t="s">
        <v>15</v>
      </c>
      <c r="H465" s="3">
        <v>2</v>
      </c>
      <c r="I465" s="4">
        <v>300</v>
      </c>
      <c r="J465" s="13">
        <f>H465*I465</f>
        <v>600</v>
      </c>
      <c r="K465" s="13">
        <f>J465*$N$3</f>
        <v>9</v>
      </c>
      <c r="L465" s="13">
        <f t="shared" si="7"/>
        <v>12</v>
      </c>
    </row>
    <row r="466" spans="1:12" x14ac:dyDescent="0.3">
      <c r="A466" s="3">
        <v>465</v>
      </c>
      <c r="B466" s="2">
        <v>45018</v>
      </c>
      <c r="C466" s="3" t="s">
        <v>477</v>
      </c>
      <c r="D466" s="3" t="s">
        <v>12</v>
      </c>
      <c r="E466" s="3" t="str" cm="1">
        <f t="array" ref="E466">_xlfn.IFS(Table1[[#This Row],[Age]]&lt;30, "Adolescent",Table1[[#This Row],[Age]]&gt;=50, "Older", Table1[[#This Row],[Age]]&gt;=30, "Adult")</f>
        <v>Adult</v>
      </c>
      <c r="F466" s="3">
        <v>43</v>
      </c>
      <c r="G466" s="3" t="s">
        <v>15</v>
      </c>
      <c r="H466" s="3">
        <v>3</v>
      </c>
      <c r="I466" s="4">
        <v>50</v>
      </c>
      <c r="J466" s="13">
        <f>H466*I466</f>
        <v>150</v>
      </c>
      <c r="K466" s="13">
        <f>J466*$N$3</f>
        <v>2.25</v>
      </c>
      <c r="L466" s="13">
        <f t="shared" si="7"/>
        <v>3</v>
      </c>
    </row>
    <row r="467" spans="1:12" x14ac:dyDescent="0.3">
      <c r="A467" s="3">
        <v>466</v>
      </c>
      <c r="B467" s="2">
        <v>45097</v>
      </c>
      <c r="C467" s="3" t="s">
        <v>478</v>
      </c>
      <c r="D467" s="3" t="s">
        <v>9</v>
      </c>
      <c r="E467" s="3" t="str" cm="1">
        <f t="array" ref="E467">_xlfn.IFS(Table1[[#This Row],[Age]]&lt;30, "Adolescent",Table1[[#This Row],[Age]]&gt;=50, "Older", Table1[[#This Row],[Age]]&gt;=30, "Adult")</f>
        <v>Older</v>
      </c>
      <c r="F467" s="3">
        <v>63</v>
      </c>
      <c r="G467" s="3" t="s">
        <v>15</v>
      </c>
      <c r="H467" s="3">
        <v>4</v>
      </c>
      <c r="I467" s="4">
        <v>25</v>
      </c>
      <c r="J467" s="13">
        <f>H467*I467</f>
        <v>100</v>
      </c>
      <c r="K467" s="13">
        <f>J467*$N$3</f>
        <v>1.5</v>
      </c>
      <c r="L467" s="13">
        <f t="shared" si="7"/>
        <v>2</v>
      </c>
    </row>
    <row r="468" spans="1:12" x14ac:dyDescent="0.3">
      <c r="A468" s="3">
        <v>467</v>
      </c>
      <c r="B468" s="2">
        <v>45137</v>
      </c>
      <c r="C468" s="3" t="s">
        <v>479</v>
      </c>
      <c r="D468" s="3" t="s">
        <v>12</v>
      </c>
      <c r="E468" s="3" t="str" cm="1">
        <f t="array" ref="E468">_xlfn.IFS(Table1[[#This Row],[Age]]&lt;30, "Adolescent",Table1[[#This Row],[Age]]&gt;=50, "Older", Table1[[#This Row],[Age]]&gt;=30, "Adult")</f>
        <v>Older</v>
      </c>
      <c r="F468" s="3">
        <v>53</v>
      </c>
      <c r="G468" s="3" t="s">
        <v>15</v>
      </c>
      <c r="H468" s="3">
        <v>3</v>
      </c>
      <c r="I468" s="4">
        <v>50</v>
      </c>
      <c r="J468" s="13">
        <f>H468*I468</f>
        <v>150</v>
      </c>
      <c r="K468" s="13">
        <f>J468*$N$3</f>
        <v>2.25</v>
      </c>
      <c r="L468" s="13">
        <f t="shared" si="7"/>
        <v>3</v>
      </c>
    </row>
    <row r="469" spans="1:12" x14ac:dyDescent="0.3">
      <c r="A469" s="3">
        <v>468</v>
      </c>
      <c r="B469" s="2">
        <v>45269</v>
      </c>
      <c r="C469" s="3" t="s">
        <v>480</v>
      </c>
      <c r="D469" s="3" t="s">
        <v>9</v>
      </c>
      <c r="E469" s="3" t="str" cm="1">
        <f t="array" ref="E469">_xlfn.IFS(Table1[[#This Row],[Age]]&lt;30, "Adolescent",Table1[[#This Row],[Age]]&gt;=50, "Older", Table1[[#This Row],[Age]]&gt;=30, "Adult")</f>
        <v>Adult</v>
      </c>
      <c r="F469" s="3">
        <v>40</v>
      </c>
      <c r="G469" s="3" t="s">
        <v>15</v>
      </c>
      <c r="H469" s="3">
        <v>1</v>
      </c>
      <c r="I469" s="4">
        <v>25</v>
      </c>
      <c r="J469" s="13">
        <f>H469*I469</f>
        <v>25</v>
      </c>
      <c r="K469" s="13">
        <f>J469*$N$3</f>
        <v>0.375</v>
      </c>
      <c r="L469" s="13">
        <f t="shared" si="7"/>
        <v>0.5</v>
      </c>
    </row>
    <row r="470" spans="1:12" x14ac:dyDescent="0.3">
      <c r="A470" s="3">
        <v>469</v>
      </c>
      <c r="B470" s="2">
        <v>45054</v>
      </c>
      <c r="C470" s="3" t="s">
        <v>481</v>
      </c>
      <c r="D470" s="3" t="s">
        <v>9</v>
      </c>
      <c r="E470" s="3" t="str" cm="1">
        <f t="array" ref="E470">_xlfn.IFS(Table1[[#This Row],[Age]]&lt;30, "Adolescent",Table1[[#This Row],[Age]]&gt;=50, "Older", Table1[[#This Row],[Age]]&gt;=30, "Adult")</f>
        <v>Adolescent</v>
      </c>
      <c r="F470" s="3">
        <v>18</v>
      </c>
      <c r="G470" s="3" t="s">
        <v>10</v>
      </c>
      <c r="H470" s="3">
        <v>3</v>
      </c>
      <c r="I470" s="4">
        <v>25</v>
      </c>
      <c r="J470" s="13">
        <f>H470*I470</f>
        <v>75</v>
      </c>
      <c r="K470" s="13">
        <f>J470*$N$3</f>
        <v>1.125</v>
      </c>
      <c r="L470" s="13">
        <f t="shared" si="7"/>
        <v>1.5</v>
      </c>
    </row>
    <row r="471" spans="1:12" x14ac:dyDescent="0.3">
      <c r="A471" s="3">
        <v>470</v>
      </c>
      <c r="B471" s="2">
        <v>45063</v>
      </c>
      <c r="C471" s="3" t="s">
        <v>482</v>
      </c>
      <c r="D471" s="3" t="s">
        <v>12</v>
      </c>
      <c r="E471" s="3" t="str" cm="1">
        <f t="array" ref="E471">_xlfn.IFS(Table1[[#This Row],[Age]]&lt;30, "Adolescent",Table1[[#This Row],[Age]]&gt;=50, "Older", Table1[[#This Row],[Age]]&gt;=30, "Adult")</f>
        <v>Older</v>
      </c>
      <c r="F471" s="3">
        <v>57</v>
      </c>
      <c r="G471" s="3" t="s">
        <v>13</v>
      </c>
      <c r="H471" s="3">
        <v>2</v>
      </c>
      <c r="I471" s="4">
        <v>500</v>
      </c>
      <c r="J471" s="13">
        <f>H471*I471</f>
        <v>1000</v>
      </c>
      <c r="K471" s="13">
        <f>J471*$N$3</f>
        <v>15</v>
      </c>
      <c r="L471" s="13">
        <f t="shared" si="7"/>
        <v>20</v>
      </c>
    </row>
    <row r="472" spans="1:12" x14ac:dyDescent="0.3">
      <c r="A472" s="3">
        <v>471</v>
      </c>
      <c r="B472" s="2">
        <v>45008</v>
      </c>
      <c r="C472" s="3" t="s">
        <v>483</v>
      </c>
      <c r="D472" s="3" t="s">
        <v>9</v>
      </c>
      <c r="E472" s="3" t="str" cm="1">
        <f t="array" ref="E472">_xlfn.IFS(Table1[[#This Row],[Age]]&lt;30, "Adolescent",Table1[[#This Row],[Age]]&gt;=50, "Older", Table1[[#This Row],[Age]]&gt;=30, "Adult")</f>
        <v>Adult</v>
      </c>
      <c r="F472" s="3">
        <v>32</v>
      </c>
      <c r="G472" s="3" t="s">
        <v>13</v>
      </c>
      <c r="H472" s="3">
        <v>3</v>
      </c>
      <c r="I472" s="4">
        <v>50</v>
      </c>
      <c r="J472" s="13">
        <f>H472*I472</f>
        <v>150</v>
      </c>
      <c r="K472" s="13">
        <f>J472*$N$3</f>
        <v>2.25</v>
      </c>
      <c r="L472" s="13">
        <f t="shared" si="7"/>
        <v>3</v>
      </c>
    </row>
    <row r="473" spans="1:12" x14ac:dyDescent="0.3">
      <c r="A473" s="3">
        <v>472</v>
      </c>
      <c r="B473" s="2">
        <v>45286</v>
      </c>
      <c r="C473" s="3" t="s">
        <v>484</v>
      </c>
      <c r="D473" s="3" t="s">
        <v>12</v>
      </c>
      <c r="E473" s="3" t="str" cm="1">
        <f t="array" ref="E473">_xlfn.IFS(Table1[[#This Row],[Age]]&lt;30, "Adolescent",Table1[[#This Row],[Age]]&gt;=50, "Older", Table1[[#This Row],[Age]]&gt;=30, "Adult")</f>
        <v>Adult</v>
      </c>
      <c r="F473" s="3">
        <v>38</v>
      </c>
      <c r="G473" s="3" t="s">
        <v>10</v>
      </c>
      <c r="H473" s="3">
        <v>3</v>
      </c>
      <c r="I473" s="4">
        <v>300</v>
      </c>
      <c r="J473" s="13">
        <f>H473*I473</f>
        <v>900</v>
      </c>
      <c r="K473" s="13">
        <f>J473*$N$3</f>
        <v>13.5</v>
      </c>
      <c r="L473" s="13">
        <f t="shared" si="7"/>
        <v>18</v>
      </c>
    </row>
    <row r="474" spans="1:12" x14ac:dyDescent="0.3">
      <c r="A474" s="3">
        <v>473</v>
      </c>
      <c r="B474" s="2">
        <v>44982</v>
      </c>
      <c r="C474" s="3" t="s">
        <v>485</v>
      </c>
      <c r="D474" s="3" t="s">
        <v>9</v>
      </c>
      <c r="E474" s="3" t="str" cm="1">
        <f t="array" ref="E474">_xlfn.IFS(Table1[[#This Row],[Age]]&lt;30, "Adolescent",Table1[[#This Row],[Age]]&gt;=50, "Older", Table1[[#This Row],[Age]]&gt;=30, "Adult")</f>
        <v>Older</v>
      </c>
      <c r="F474" s="3">
        <v>64</v>
      </c>
      <c r="G474" s="3" t="s">
        <v>10</v>
      </c>
      <c r="H474" s="3">
        <v>1</v>
      </c>
      <c r="I474" s="4">
        <v>50</v>
      </c>
      <c r="J474" s="13">
        <f>H474*I474</f>
        <v>50</v>
      </c>
      <c r="K474" s="13">
        <f>J474*$N$3</f>
        <v>0.75</v>
      </c>
      <c r="L474" s="13">
        <f t="shared" si="7"/>
        <v>1</v>
      </c>
    </row>
    <row r="475" spans="1:12" x14ac:dyDescent="0.3">
      <c r="A475" s="3">
        <v>474</v>
      </c>
      <c r="B475" s="2">
        <v>45122</v>
      </c>
      <c r="C475" s="3" t="s">
        <v>486</v>
      </c>
      <c r="D475" s="3" t="s">
        <v>12</v>
      </c>
      <c r="E475" s="3" t="str" cm="1">
        <f t="array" ref="E475">_xlfn.IFS(Table1[[#This Row],[Age]]&lt;30, "Adolescent",Table1[[#This Row],[Age]]&gt;=50, "Older", Table1[[#This Row],[Age]]&gt;=30, "Adult")</f>
        <v>Adolescent</v>
      </c>
      <c r="F475" s="3">
        <v>26</v>
      </c>
      <c r="G475" s="3" t="s">
        <v>13</v>
      </c>
      <c r="H475" s="3">
        <v>3</v>
      </c>
      <c r="I475" s="4">
        <v>500</v>
      </c>
      <c r="J475" s="13">
        <f>H475*I475</f>
        <v>1500</v>
      </c>
      <c r="K475" s="13">
        <f>J475*$N$3</f>
        <v>22.5</v>
      </c>
      <c r="L475" s="13">
        <f t="shared" si="7"/>
        <v>30</v>
      </c>
    </row>
    <row r="476" spans="1:12" x14ac:dyDescent="0.3">
      <c r="A476" s="3">
        <v>475</v>
      </c>
      <c r="B476" s="2">
        <v>44946</v>
      </c>
      <c r="C476" s="3" t="s">
        <v>487</v>
      </c>
      <c r="D476" s="3" t="s">
        <v>9</v>
      </c>
      <c r="E476" s="3" t="str" cm="1">
        <f t="array" ref="E476">_xlfn.IFS(Table1[[#This Row],[Age]]&lt;30, "Adolescent",Table1[[#This Row],[Age]]&gt;=50, "Older", Table1[[#This Row],[Age]]&gt;=30, "Adult")</f>
        <v>Adolescent</v>
      </c>
      <c r="F476" s="3">
        <v>26</v>
      </c>
      <c r="G476" s="3" t="s">
        <v>13</v>
      </c>
      <c r="H476" s="3">
        <v>3</v>
      </c>
      <c r="I476" s="4">
        <v>25</v>
      </c>
      <c r="J476" s="13">
        <f>H476*I476</f>
        <v>75</v>
      </c>
      <c r="K476" s="13">
        <f>J476*$N$3</f>
        <v>1.125</v>
      </c>
      <c r="L476" s="13">
        <f t="shared" si="7"/>
        <v>1.5</v>
      </c>
    </row>
    <row r="477" spans="1:12" x14ac:dyDescent="0.3">
      <c r="A477" s="3">
        <v>476</v>
      </c>
      <c r="B477" s="2">
        <v>45167</v>
      </c>
      <c r="C477" s="3" t="s">
        <v>488</v>
      </c>
      <c r="D477" s="3" t="s">
        <v>12</v>
      </c>
      <c r="E477" s="3" t="str" cm="1">
        <f t="array" ref="E477">_xlfn.IFS(Table1[[#This Row],[Age]]&lt;30, "Adolescent",Table1[[#This Row],[Age]]&gt;=50, "Older", Table1[[#This Row],[Age]]&gt;=30, "Adult")</f>
        <v>Adolescent</v>
      </c>
      <c r="F477" s="3">
        <v>27</v>
      </c>
      <c r="G477" s="3" t="s">
        <v>13</v>
      </c>
      <c r="H477" s="3">
        <v>4</v>
      </c>
      <c r="I477" s="4">
        <v>500</v>
      </c>
      <c r="J477" s="13">
        <f>H477*I477</f>
        <v>2000</v>
      </c>
      <c r="K477" s="13">
        <f>J477*$N$3</f>
        <v>30</v>
      </c>
      <c r="L477" s="13">
        <f t="shared" si="7"/>
        <v>40</v>
      </c>
    </row>
    <row r="478" spans="1:12" x14ac:dyDescent="0.3">
      <c r="A478" s="3">
        <v>477</v>
      </c>
      <c r="B478" s="2">
        <v>45040</v>
      </c>
      <c r="C478" s="3" t="s">
        <v>489</v>
      </c>
      <c r="D478" s="3" t="s">
        <v>9</v>
      </c>
      <c r="E478" s="3" t="str" cm="1">
        <f t="array" ref="E478">_xlfn.IFS(Table1[[#This Row],[Age]]&lt;30, "Adolescent",Table1[[#This Row],[Age]]&gt;=50, "Older", Table1[[#This Row],[Age]]&gt;=30, "Adult")</f>
        <v>Adult</v>
      </c>
      <c r="F478" s="3">
        <v>43</v>
      </c>
      <c r="G478" s="3" t="s">
        <v>13</v>
      </c>
      <c r="H478" s="3">
        <v>4</v>
      </c>
      <c r="I478" s="4">
        <v>30</v>
      </c>
      <c r="J478" s="13">
        <f>H478*I478</f>
        <v>120</v>
      </c>
      <c r="K478" s="13">
        <f>J478*$N$3</f>
        <v>1.7999999999999998</v>
      </c>
      <c r="L478" s="13">
        <f t="shared" si="7"/>
        <v>2.4</v>
      </c>
    </row>
    <row r="479" spans="1:12" x14ac:dyDescent="0.3">
      <c r="A479" s="3">
        <v>478</v>
      </c>
      <c r="B479" s="2">
        <v>45029</v>
      </c>
      <c r="C479" s="3" t="s">
        <v>490</v>
      </c>
      <c r="D479" s="3" t="s">
        <v>12</v>
      </c>
      <c r="E479" s="3" t="str" cm="1">
        <f t="array" ref="E479">_xlfn.IFS(Table1[[#This Row],[Age]]&lt;30, "Adolescent",Table1[[#This Row],[Age]]&gt;=50, "Older", Table1[[#This Row],[Age]]&gt;=30, "Adult")</f>
        <v>Older</v>
      </c>
      <c r="F479" s="3">
        <v>58</v>
      </c>
      <c r="G479" s="3" t="s">
        <v>13</v>
      </c>
      <c r="H479" s="3">
        <v>2</v>
      </c>
      <c r="I479" s="4">
        <v>30</v>
      </c>
      <c r="J479" s="13">
        <f>H479*I479</f>
        <v>60</v>
      </c>
      <c r="K479" s="13">
        <f>J479*$N$3</f>
        <v>0.89999999999999991</v>
      </c>
      <c r="L479" s="13">
        <f t="shared" si="7"/>
        <v>1.2</v>
      </c>
    </row>
    <row r="480" spans="1:12" x14ac:dyDescent="0.3">
      <c r="A480" s="3">
        <v>479</v>
      </c>
      <c r="B480" s="2">
        <v>45162</v>
      </c>
      <c r="C480" s="3" t="s">
        <v>491</v>
      </c>
      <c r="D480" s="3" t="s">
        <v>9</v>
      </c>
      <c r="E480" s="3" t="str" cm="1">
        <f t="array" ref="E480">_xlfn.IFS(Table1[[#This Row],[Age]]&lt;30, "Adolescent",Table1[[#This Row],[Age]]&gt;=50, "Older", Table1[[#This Row],[Age]]&gt;=30, "Adult")</f>
        <v>Older</v>
      </c>
      <c r="F480" s="3">
        <v>52</v>
      </c>
      <c r="G480" s="3" t="s">
        <v>15</v>
      </c>
      <c r="H480" s="3">
        <v>4</v>
      </c>
      <c r="I480" s="4">
        <v>300</v>
      </c>
      <c r="J480" s="13">
        <f>H480*I480</f>
        <v>1200</v>
      </c>
      <c r="K480" s="13">
        <f>J480*$N$3</f>
        <v>18</v>
      </c>
      <c r="L480" s="13">
        <f t="shared" si="7"/>
        <v>24</v>
      </c>
    </row>
    <row r="481" spans="1:12" x14ac:dyDescent="0.3">
      <c r="A481" s="3">
        <v>480</v>
      </c>
      <c r="B481" s="2">
        <v>45106</v>
      </c>
      <c r="C481" s="3" t="s">
        <v>492</v>
      </c>
      <c r="D481" s="3" t="s">
        <v>12</v>
      </c>
      <c r="E481" s="3" t="str" cm="1">
        <f t="array" ref="E481">_xlfn.IFS(Table1[[#This Row],[Age]]&lt;30, "Adolescent",Table1[[#This Row],[Age]]&gt;=50, "Older", Table1[[#This Row],[Age]]&gt;=30, "Adult")</f>
        <v>Adult</v>
      </c>
      <c r="F481" s="3">
        <v>42</v>
      </c>
      <c r="G481" s="3" t="s">
        <v>10</v>
      </c>
      <c r="H481" s="3">
        <v>4</v>
      </c>
      <c r="I481" s="4">
        <v>500</v>
      </c>
      <c r="J481" s="13">
        <f>H481*I481</f>
        <v>2000</v>
      </c>
      <c r="K481" s="13">
        <f>J481*$N$3</f>
        <v>30</v>
      </c>
      <c r="L481" s="13">
        <f t="shared" si="7"/>
        <v>40</v>
      </c>
    </row>
    <row r="482" spans="1:12" x14ac:dyDescent="0.3">
      <c r="A482" s="3">
        <v>481</v>
      </c>
      <c r="B482" s="2">
        <v>45083</v>
      </c>
      <c r="C482" s="3" t="s">
        <v>493</v>
      </c>
      <c r="D482" s="3" t="s">
        <v>12</v>
      </c>
      <c r="E482" s="3" t="str" cm="1">
        <f t="array" ref="E482">_xlfn.IFS(Table1[[#This Row],[Age]]&lt;30, "Adolescent",Table1[[#This Row],[Age]]&gt;=50, "Older", Table1[[#This Row],[Age]]&gt;=30, "Adult")</f>
        <v>Adult</v>
      </c>
      <c r="F482" s="3">
        <v>43</v>
      </c>
      <c r="G482" s="3" t="s">
        <v>15</v>
      </c>
      <c r="H482" s="3">
        <v>4</v>
      </c>
      <c r="I482" s="4">
        <v>300</v>
      </c>
      <c r="J482" s="13">
        <f>H482*I482</f>
        <v>1200</v>
      </c>
      <c r="K482" s="13">
        <f>J482*$N$3</f>
        <v>18</v>
      </c>
      <c r="L482" s="13">
        <f t="shared" si="7"/>
        <v>24</v>
      </c>
    </row>
    <row r="483" spans="1:12" x14ac:dyDescent="0.3">
      <c r="A483" s="3">
        <v>482</v>
      </c>
      <c r="B483" s="2">
        <v>45043</v>
      </c>
      <c r="C483" s="3" t="s">
        <v>494</v>
      </c>
      <c r="D483" s="3" t="s">
        <v>12</v>
      </c>
      <c r="E483" s="3" t="str" cm="1">
        <f t="array" ref="E483">_xlfn.IFS(Table1[[#This Row],[Age]]&lt;30, "Adolescent",Table1[[#This Row],[Age]]&gt;=50, "Older", Table1[[#This Row],[Age]]&gt;=30, "Adult")</f>
        <v>Adolescent</v>
      </c>
      <c r="F483" s="3">
        <v>28</v>
      </c>
      <c r="G483" s="3" t="s">
        <v>13</v>
      </c>
      <c r="H483" s="3">
        <v>4</v>
      </c>
      <c r="I483" s="4">
        <v>300</v>
      </c>
      <c r="J483" s="13">
        <f>H483*I483</f>
        <v>1200</v>
      </c>
      <c r="K483" s="13">
        <f>J483*$N$3</f>
        <v>18</v>
      </c>
      <c r="L483" s="13">
        <f t="shared" si="7"/>
        <v>24</v>
      </c>
    </row>
    <row r="484" spans="1:12" x14ac:dyDescent="0.3">
      <c r="A484" s="3">
        <v>483</v>
      </c>
      <c r="B484" s="2">
        <v>45041</v>
      </c>
      <c r="C484" s="3" t="s">
        <v>495</v>
      </c>
      <c r="D484" s="3" t="s">
        <v>9</v>
      </c>
      <c r="E484" s="3" t="str" cm="1">
        <f t="array" ref="E484">_xlfn.IFS(Table1[[#This Row],[Age]]&lt;30, "Adolescent",Table1[[#This Row],[Age]]&gt;=50, "Older", Table1[[#This Row],[Age]]&gt;=30, "Adult")</f>
        <v>Older</v>
      </c>
      <c r="F484" s="3">
        <v>55</v>
      </c>
      <c r="G484" s="3" t="s">
        <v>13</v>
      </c>
      <c r="H484" s="3">
        <v>1</v>
      </c>
      <c r="I484" s="4">
        <v>30</v>
      </c>
      <c r="J484" s="13">
        <f>H484*I484</f>
        <v>30</v>
      </c>
      <c r="K484" s="13">
        <f>J484*$N$3</f>
        <v>0.44999999999999996</v>
      </c>
      <c r="L484" s="13">
        <f t="shared" si="7"/>
        <v>0.6</v>
      </c>
    </row>
    <row r="485" spans="1:12" x14ac:dyDescent="0.3">
      <c r="A485" s="3">
        <v>484</v>
      </c>
      <c r="B485" s="2">
        <v>44939</v>
      </c>
      <c r="C485" s="3" t="s">
        <v>496</v>
      </c>
      <c r="D485" s="3" t="s">
        <v>12</v>
      </c>
      <c r="E485" s="3" t="str" cm="1">
        <f t="array" ref="E485">_xlfn.IFS(Table1[[#This Row],[Age]]&lt;30, "Adolescent",Table1[[#This Row],[Age]]&gt;=50, "Older", Table1[[#This Row],[Age]]&gt;=30, "Adult")</f>
        <v>Adolescent</v>
      </c>
      <c r="F485" s="3">
        <v>19</v>
      </c>
      <c r="G485" s="3" t="s">
        <v>13</v>
      </c>
      <c r="H485" s="3">
        <v>4</v>
      </c>
      <c r="I485" s="4">
        <v>300</v>
      </c>
      <c r="J485" s="13">
        <f>H485*I485</f>
        <v>1200</v>
      </c>
      <c r="K485" s="13">
        <f>J485*$N$3</f>
        <v>18</v>
      </c>
      <c r="L485" s="13">
        <f t="shared" si="7"/>
        <v>24</v>
      </c>
    </row>
    <row r="486" spans="1:12" x14ac:dyDescent="0.3">
      <c r="A486" s="3">
        <v>485</v>
      </c>
      <c r="B486" s="2">
        <v>45264</v>
      </c>
      <c r="C486" s="3" t="s">
        <v>497</v>
      </c>
      <c r="D486" s="3" t="s">
        <v>9</v>
      </c>
      <c r="E486" s="3" t="str" cm="1">
        <f t="array" ref="E486">_xlfn.IFS(Table1[[#This Row],[Age]]&lt;30, "Adolescent",Table1[[#This Row],[Age]]&gt;=50, "Older", Table1[[#This Row],[Age]]&gt;=30, "Adult")</f>
        <v>Adolescent</v>
      </c>
      <c r="F486" s="3">
        <v>24</v>
      </c>
      <c r="G486" s="3" t="s">
        <v>15</v>
      </c>
      <c r="H486" s="3">
        <v>1</v>
      </c>
      <c r="I486" s="4">
        <v>30</v>
      </c>
      <c r="J486" s="13">
        <f>H486*I486</f>
        <v>30</v>
      </c>
      <c r="K486" s="13">
        <f>J486*$N$3</f>
        <v>0.44999999999999996</v>
      </c>
      <c r="L486" s="13">
        <f t="shared" si="7"/>
        <v>0.6</v>
      </c>
    </row>
    <row r="487" spans="1:12" x14ac:dyDescent="0.3">
      <c r="A487" s="3">
        <v>486</v>
      </c>
      <c r="B487" s="2">
        <v>45025</v>
      </c>
      <c r="C487" s="3" t="s">
        <v>498</v>
      </c>
      <c r="D487" s="3" t="s">
        <v>12</v>
      </c>
      <c r="E487" s="3" t="str" cm="1">
        <f t="array" ref="E487">_xlfn.IFS(Table1[[#This Row],[Age]]&lt;30, "Adolescent",Table1[[#This Row],[Age]]&gt;=50, "Older", Table1[[#This Row],[Age]]&gt;=30, "Adult")</f>
        <v>Adult</v>
      </c>
      <c r="F487" s="3">
        <v>35</v>
      </c>
      <c r="G487" s="3" t="s">
        <v>15</v>
      </c>
      <c r="H487" s="3">
        <v>1</v>
      </c>
      <c r="I487" s="4">
        <v>25</v>
      </c>
      <c r="J487" s="13">
        <f>H487*I487</f>
        <v>25</v>
      </c>
      <c r="K487" s="13">
        <f>J487*$N$3</f>
        <v>0.375</v>
      </c>
      <c r="L487" s="13">
        <f t="shared" si="7"/>
        <v>0.5</v>
      </c>
    </row>
    <row r="488" spans="1:12" x14ac:dyDescent="0.3">
      <c r="A488" s="3">
        <v>487</v>
      </c>
      <c r="B488" s="2">
        <v>45131</v>
      </c>
      <c r="C488" s="3" t="s">
        <v>499</v>
      </c>
      <c r="D488" s="3" t="s">
        <v>9</v>
      </c>
      <c r="E488" s="3" t="str" cm="1">
        <f t="array" ref="E488">_xlfn.IFS(Table1[[#This Row],[Age]]&lt;30, "Adolescent",Table1[[#This Row],[Age]]&gt;=50, "Older", Table1[[#This Row],[Age]]&gt;=30, "Adult")</f>
        <v>Adult</v>
      </c>
      <c r="F488" s="3">
        <v>44</v>
      </c>
      <c r="G488" s="3" t="s">
        <v>13</v>
      </c>
      <c r="H488" s="3">
        <v>4</v>
      </c>
      <c r="I488" s="4">
        <v>500</v>
      </c>
      <c r="J488" s="13">
        <f>H488*I488</f>
        <v>2000</v>
      </c>
      <c r="K488" s="13">
        <f>J488*$N$3</f>
        <v>30</v>
      </c>
      <c r="L488" s="13">
        <f t="shared" si="7"/>
        <v>40</v>
      </c>
    </row>
    <row r="489" spans="1:12" x14ac:dyDescent="0.3">
      <c r="A489" s="3">
        <v>488</v>
      </c>
      <c r="B489" s="2">
        <v>45095</v>
      </c>
      <c r="C489" s="3" t="s">
        <v>500</v>
      </c>
      <c r="D489" s="3" t="s">
        <v>12</v>
      </c>
      <c r="E489" s="3" t="str" cm="1">
        <f t="array" ref="E489">_xlfn.IFS(Table1[[#This Row],[Age]]&lt;30, "Adolescent",Table1[[#This Row],[Age]]&gt;=50, "Older", Table1[[#This Row],[Age]]&gt;=30, "Adult")</f>
        <v>Older</v>
      </c>
      <c r="F489" s="3">
        <v>51</v>
      </c>
      <c r="G489" s="3" t="s">
        <v>15</v>
      </c>
      <c r="H489" s="3">
        <v>3</v>
      </c>
      <c r="I489" s="4">
        <v>300</v>
      </c>
      <c r="J489" s="13">
        <f>H489*I489</f>
        <v>900</v>
      </c>
      <c r="K489" s="13">
        <f>J489*$N$3</f>
        <v>13.5</v>
      </c>
      <c r="L489" s="13">
        <f t="shared" si="7"/>
        <v>18</v>
      </c>
    </row>
    <row r="490" spans="1:12" x14ac:dyDescent="0.3">
      <c r="A490" s="3">
        <v>489</v>
      </c>
      <c r="B490" s="2">
        <v>45069</v>
      </c>
      <c r="C490" s="3" t="s">
        <v>501</v>
      </c>
      <c r="D490" s="3" t="s">
        <v>9</v>
      </c>
      <c r="E490" s="3" t="str" cm="1">
        <f t="array" ref="E490">_xlfn.IFS(Table1[[#This Row],[Age]]&lt;30, "Adolescent",Table1[[#This Row],[Age]]&gt;=50, "Older", Table1[[#This Row],[Age]]&gt;=30, "Adult")</f>
        <v>Adult</v>
      </c>
      <c r="F490" s="3">
        <v>44</v>
      </c>
      <c r="G490" s="3" t="s">
        <v>15</v>
      </c>
      <c r="H490" s="3">
        <v>1</v>
      </c>
      <c r="I490" s="4">
        <v>30</v>
      </c>
      <c r="J490" s="13">
        <f>H490*I490</f>
        <v>30</v>
      </c>
      <c r="K490" s="13">
        <f>J490*$N$3</f>
        <v>0.44999999999999996</v>
      </c>
      <c r="L490" s="13">
        <f t="shared" si="7"/>
        <v>0.6</v>
      </c>
    </row>
    <row r="491" spans="1:12" x14ac:dyDescent="0.3">
      <c r="A491" s="3">
        <v>490</v>
      </c>
      <c r="B491" s="2">
        <v>44962</v>
      </c>
      <c r="C491" s="3" t="s">
        <v>502</v>
      </c>
      <c r="D491" s="3" t="s">
        <v>9</v>
      </c>
      <c r="E491" s="3" t="str" cm="1">
        <f t="array" ref="E491">_xlfn.IFS(Table1[[#This Row],[Age]]&lt;30, "Adolescent",Table1[[#This Row],[Age]]&gt;=50, "Older", Table1[[#This Row],[Age]]&gt;=30, "Adult")</f>
        <v>Adult</v>
      </c>
      <c r="F491" s="3">
        <v>34</v>
      </c>
      <c r="G491" s="3" t="s">
        <v>13</v>
      </c>
      <c r="H491" s="3">
        <v>3</v>
      </c>
      <c r="I491" s="4">
        <v>50</v>
      </c>
      <c r="J491" s="13">
        <f>H491*I491</f>
        <v>150</v>
      </c>
      <c r="K491" s="13">
        <f>J491*$N$3</f>
        <v>2.25</v>
      </c>
      <c r="L491" s="13">
        <f t="shared" si="7"/>
        <v>3</v>
      </c>
    </row>
    <row r="492" spans="1:12" x14ac:dyDescent="0.3">
      <c r="A492" s="3">
        <v>491</v>
      </c>
      <c r="B492" s="2">
        <v>45069</v>
      </c>
      <c r="C492" s="3" t="s">
        <v>503</v>
      </c>
      <c r="D492" s="3" t="s">
        <v>12</v>
      </c>
      <c r="E492" s="3" t="str" cm="1">
        <f t="array" ref="E492">_xlfn.IFS(Table1[[#This Row],[Age]]&lt;30, "Adolescent",Table1[[#This Row],[Age]]&gt;=50, "Older", Table1[[#This Row],[Age]]&gt;=30, "Adult")</f>
        <v>Older</v>
      </c>
      <c r="F492" s="3">
        <v>60</v>
      </c>
      <c r="G492" s="3" t="s">
        <v>15</v>
      </c>
      <c r="H492" s="3">
        <v>3</v>
      </c>
      <c r="I492" s="4">
        <v>300</v>
      </c>
      <c r="J492" s="13">
        <f>H492*I492</f>
        <v>900</v>
      </c>
      <c r="K492" s="13">
        <f>J492*$N$3</f>
        <v>13.5</v>
      </c>
      <c r="L492" s="13">
        <f t="shared" si="7"/>
        <v>18</v>
      </c>
    </row>
    <row r="493" spans="1:12" x14ac:dyDescent="0.3">
      <c r="A493" s="3">
        <v>492</v>
      </c>
      <c r="B493" s="2">
        <v>45106</v>
      </c>
      <c r="C493" s="3" t="s">
        <v>504</v>
      </c>
      <c r="D493" s="3" t="s">
        <v>9</v>
      </c>
      <c r="E493" s="3" t="str" cm="1">
        <f t="array" ref="E493">_xlfn.IFS(Table1[[#This Row],[Age]]&lt;30, "Adolescent",Table1[[#This Row],[Age]]&gt;=50, "Older", Table1[[#This Row],[Age]]&gt;=30, "Adult")</f>
        <v>Older</v>
      </c>
      <c r="F493" s="3">
        <v>61</v>
      </c>
      <c r="G493" s="3" t="s">
        <v>10</v>
      </c>
      <c r="H493" s="3">
        <v>4</v>
      </c>
      <c r="I493" s="4">
        <v>25</v>
      </c>
      <c r="J493" s="13">
        <f>H493*I493</f>
        <v>100</v>
      </c>
      <c r="K493" s="13">
        <f>J493*$N$3</f>
        <v>1.5</v>
      </c>
      <c r="L493" s="13">
        <f t="shared" si="7"/>
        <v>2</v>
      </c>
    </row>
    <row r="494" spans="1:12" x14ac:dyDescent="0.3">
      <c r="A494" s="3">
        <v>493</v>
      </c>
      <c r="B494" s="2">
        <v>45255</v>
      </c>
      <c r="C494" s="3" t="s">
        <v>505</v>
      </c>
      <c r="D494" s="3" t="s">
        <v>9</v>
      </c>
      <c r="E494" s="3" t="str" cm="1">
        <f t="array" ref="E494">_xlfn.IFS(Table1[[#This Row],[Age]]&lt;30, "Adolescent",Table1[[#This Row],[Age]]&gt;=50, "Older", Table1[[#This Row],[Age]]&gt;=30, "Adult")</f>
        <v>Adult</v>
      </c>
      <c r="F494" s="3">
        <v>41</v>
      </c>
      <c r="G494" s="3" t="s">
        <v>10</v>
      </c>
      <c r="H494" s="3">
        <v>2</v>
      </c>
      <c r="I494" s="4">
        <v>25</v>
      </c>
      <c r="J494" s="13">
        <f>H494*I494</f>
        <v>50</v>
      </c>
      <c r="K494" s="13">
        <f>J494*$N$3</f>
        <v>0.75</v>
      </c>
      <c r="L494" s="13">
        <f t="shared" si="7"/>
        <v>1</v>
      </c>
    </row>
    <row r="495" spans="1:12" x14ac:dyDescent="0.3">
      <c r="A495" s="3">
        <v>494</v>
      </c>
      <c r="B495" s="2">
        <v>45187</v>
      </c>
      <c r="C495" s="3" t="s">
        <v>506</v>
      </c>
      <c r="D495" s="3" t="s">
        <v>12</v>
      </c>
      <c r="E495" s="3" t="str" cm="1">
        <f t="array" ref="E495">_xlfn.IFS(Table1[[#This Row],[Age]]&lt;30, "Adolescent",Table1[[#This Row],[Age]]&gt;=50, "Older", Table1[[#This Row],[Age]]&gt;=30, "Adult")</f>
        <v>Adult</v>
      </c>
      <c r="F495" s="3">
        <v>42</v>
      </c>
      <c r="G495" s="3" t="s">
        <v>10</v>
      </c>
      <c r="H495" s="3">
        <v>4</v>
      </c>
      <c r="I495" s="4">
        <v>50</v>
      </c>
      <c r="J495" s="13">
        <f>H495*I495</f>
        <v>200</v>
      </c>
      <c r="K495" s="13">
        <f>J495*$N$3</f>
        <v>3</v>
      </c>
      <c r="L495" s="13">
        <f t="shared" si="7"/>
        <v>4</v>
      </c>
    </row>
    <row r="496" spans="1:12" x14ac:dyDescent="0.3">
      <c r="A496" s="3">
        <v>495</v>
      </c>
      <c r="B496" s="2">
        <v>45131</v>
      </c>
      <c r="C496" s="3" t="s">
        <v>507</v>
      </c>
      <c r="D496" s="3" t="s">
        <v>9</v>
      </c>
      <c r="E496" s="3" t="str" cm="1">
        <f t="array" ref="E496">_xlfn.IFS(Table1[[#This Row],[Age]]&lt;30, "Adolescent",Table1[[#This Row],[Age]]&gt;=50, "Older", Table1[[#This Row],[Age]]&gt;=30, "Adult")</f>
        <v>Adolescent</v>
      </c>
      <c r="F496" s="3">
        <v>24</v>
      </c>
      <c r="G496" s="3" t="s">
        <v>10</v>
      </c>
      <c r="H496" s="3">
        <v>2</v>
      </c>
      <c r="I496" s="4">
        <v>30</v>
      </c>
      <c r="J496" s="13">
        <f>H496*I496</f>
        <v>60</v>
      </c>
      <c r="K496" s="13">
        <f>J496*$N$3</f>
        <v>0.89999999999999991</v>
      </c>
      <c r="L496" s="13">
        <f t="shared" si="7"/>
        <v>1.2</v>
      </c>
    </row>
    <row r="497" spans="1:12" x14ac:dyDescent="0.3">
      <c r="A497" s="3">
        <v>496</v>
      </c>
      <c r="B497" s="2">
        <v>45274</v>
      </c>
      <c r="C497" s="3" t="s">
        <v>508</v>
      </c>
      <c r="D497" s="3" t="s">
        <v>9</v>
      </c>
      <c r="E497" s="3" t="str" cm="1">
        <f t="array" ref="E497">_xlfn.IFS(Table1[[#This Row],[Age]]&lt;30, "Adolescent",Table1[[#This Row],[Age]]&gt;=50, "Older", Table1[[#This Row],[Age]]&gt;=30, "Adult")</f>
        <v>Adolescent</v>
      </c>
      <c r="F497" s="3">
        <v>23</v>
      </c>
      <c r="G497" s="3" t="s">
        <v>13</v>
      </c>
      <c r="H497" s="3">
        <v>2</v>
      </c>
      <c r="I497" s="4">
        <v>300</v>
      </c>
      <c r="J497" s="13">
        <f>H497*I497</f>
        <v>600</v>
      </c>
      <c r="K497" s="13">
        <f>J497*$N$3</f>
        <v>9</v>
      </c>
      <c r="L497" s="13">
        <f t="shared" si="7"/>
        <v>12</v>
      </c>
    </row>
    <row r="498" spans="1:12" x14ac:dyDescent="0.3">
      <c r="A498" s="3">
        <v>497</v>
      </c>
      <c r="B498" s="2">
        <v>45201</v>
      </c>
      <c r="C498" s="3" t="s">
        <v>509</v>
      </c>
      <c r="D498" s="3" t="s">
        <v>9</v>
      </c>
      <c r="E498" s="3" t="str" cm="1">
        <f t="array" ref="E498">_xlfn.IFS(Table1[[#This Row],[Age]]&lt;30, "Adolescent",Table1[[#This Row],[Age]]&gt;=50, "Older", Table1[[#This Row],[Age]]&gt;=30, "Adult")</f>
        <v>Adult</v>
      </c>
      <c r="F498" s="3">
        <v>41</v>
      </c>
      <c r="G498" s="3" t="s">
        <v>13</v>
      </c>
      <c r="H498" s="3">
        <v>4</v>
      </c>
      <c r="I498" s="4">
        <v>30</v>
      </c>
      <c r="J498" s="13">
        <f>H498*I498</f>
        <v>120</v>
      </c>
      <c r="K498" s="13">
        <f>J498*$N$3</f>
        <v>1.7999999999999998</v>
      </c>
      <c r="L498" s="13">
        <f t="shared" si="7"/>
        <v>2.4</v>
      </c>
    </row>
    <row r="499" spans="1:12" x14ac:dyDescent="0.3">
      <c r="A499" s="3">
        <v>498</v>
      </c>
      <c r="B499" s="2">
        <v>45096</v>
      </c>
      <c r="C499" s="3" t="s">
        <v>510</v>
      </c>
      <c r="D499" s="3" t="s">
        <v>12</v>
      </c>
      <c r="E499" s="3" t="str" cm="1">
        <f t="array" ref="E499">_xlfn.IFS(Table1[[#This Row],[Age]]&lt;30, "Adolescent",Table1[[#This Row],[Age]]&gt;=50, "Older", Table1[[#This Row],[Age]]&gt;=30, "Adult")</f>
        <v>Older</v>
      </c>
      <c r="F499" s="3">
        <v>50</v>
      </c>
      <c r="G499" s="3" t="s">
        <v>13</v>
      </c>
      <c r="H499" s="3">
        <v>4</v>
      </c>
      <c r="I499" s="4">
        <v>25</v>
      </c>
      <c r="J499" s="13">
        <f>H499*I499</f>
        <v>100</v>
      </c>
      <c r="K499" s="13">
        <f>J499*$N$3</f>
        <v>1.5</v>
      </c>
      <c r="L499" s="13">
        <f t="shared" si="7"/>
        <v>2</v>
      </c>
    </row>
    <row r="500" spans="1:12" x14ac:dyDescent="0.3">
      <c r="A500" s="3">
        <v>499</v>
      </c>
      <c r="B500" s="2">
        <v>44941</v>
      </c>
      <c r="C500" s="3" t="s">
        <v>511</v>
      </c>
      <c r="D500" s="3" t="s">
        <v>9</v>
      </c>
      <c r="E500" s="3" t="str" cm="1">
        <f t="array" ref="E500">_xlfn.IFS(Table1[[#This Row],[Age]]&lt;30, "Adolescent",Table1[[#This Row],[Age]]&gt;=50, "Older", Table1[[#This Row],[Age]]&gt;=30, "Adult")</f>
        <v>Adult</v>
      </c>
      <c r="F500" s="3">
        <v>46</v>
      </c>
      <c r="G500" s="3" t="s">
        <v>10</v>
      </c>
      <c r="H500" s="3">
        <v>2</v>
      </c>
      <c r="I500" s="4">
        <v>30</v>
      </c>
      <c r="J500" s="13">
        <f>H500*I500</f>
        <v>60</v>
      </c>
      <c r="K500" s="13">
        <f>J500*$N$3</f>
        <v>0.89999999999999991</v>
      </c>
      <c r="L500" s="13">
        <f t="shared" si="7"/>
        <v>1.2</v>
      </c>
    </row>
    <row r="501" spans="1:12" x14ac:dyDescent="0.3">
      <c r="A501" s="3">
        <v>500</v>
      </c>
      <c r="B501" s="2">
        <v>44986</v>
      </c>
      <c r="C501" s="3" t="s">
        <v>512</v>
      </c>
      <c r="D501" s="3" t="s">
        <v>12</v>
      </c>
      <c r="E501" s="3" t="str" cm="1">
        <f t="array" ref="E501">_xlfn.IFS(Table1[[#This Row],[Age]]&lt;30, "Adolescent",Table1[[#This Row],[Age]]&gt;=50, "Older", Table1[[#This Row],[Age]]&gt;=30, "Adult")</f>
        <v>Older</v>
      </c>
      <c r="F501" s="3">
        <v>60</v>
      </c>
      <c r="G501" s="3" t="s">
        <v>10</v>
      </c>
      <c r="H501" s="3">
        <v>4</v>
      </c>
      <c r="I501" s="4">
        <v>25</v>
      </c>
      <c r="J501" s="13">
        <f>H501*I501</f>
        <v>100</v>
      </c>
      <c r="K501" s="13">
        <f>J501*$N$3</f>
        <v>1.5</v>
      </c>
      <c r="L501" s="13">
        <f t="shared" si="7"/>
        <v>2</v>
      </c>
    </row>
    <row r="502" spans="1:12" x14ac:dyDescent="0.3">
      <c r="A502" s="3">
        <v>501</v>
      </c>
      <c r="B502" s="2">
        <v>45060</v>
      </c>
      <c r="C502" s="3" t="s">
        <v>513</v>
      </c>
      <c r="D502" s="3" t="s">
        <v>9</v>
      </c>
      <c r="E502" s="3" t="str" cm="1">
        <f t="array" ref="E502">_xlfn.IFS(Table1[[#This Row],[Age]]&lt;30, "Adolescent",Table1[[#This Row],[Age]]&gt;=50, "Older", Table1[[#This Row],[Age]]&gt;=30, "Adult")</f>
        <v>Adult</v>
      </c>
      <c r="F502" s="3">
        <v>39</v>
      </c>
      <c r="G502" s="3" t="s">
        <v>15</v>
      </c>
      <c r="H502" s="3">
        <v>2</v>
      </c>
      <c r="I502" s="4">
        <v>30</v>
      </c>
      <c r="J502" s="13">
        <f>H502*I502</f>
        <v>60</v>
      </c>
      <c r="K502" s="13">
        <f>J502*$N$3</f>
        <v>0.89999999999999991</v>
      </c>
      <c r="L502" s="13">
        <f t="shared" si="7"/>
        <v>1.2</v>
      </c>
    </row>
    <row r="503" spans="1:12" x14ac:dyDescent="0.3">
      <c r="A503" s="3">
        <v>502</v>
      </c>
      <c r="B503" s="2">
        <v>45018</v>
      </c>
      <c r="C503" s="3" t="s">
        <v>514</v>
      </c>
      <c r="D503" s="3" t="s">
        <v>9</v>
      </c>
      <c r="E503" s="3" t="str" cm="1">
        <f t="array" ref="E503">_xlfn.IFS(Table1[[#This Row],[Age]]&lt;30, "Adolescent",Table1[[#This Row],[Age]]&gt;=50, "Older", Table1[[#This Row],[Age]]&gt;=30, "Adult")</f>
        <v>Adult</v>
      </c>
      <c r="F503" s="3">
        <v>43</v>
      </c>
      <c r="G503" s="3" t="s">
        <v>15</v>
      </c>
      <c r="H503" s="3">
        <v>3</v>
      </c>
      <c r="I503" s="4">
        <v>50</v>
      </c>
      <c r="J503" s="13">
        <f>H503*I503</f>
        <v>150</v>
      </c>
      <c r="K503" s="13">
        <f>J503*$N$3</f>
        <v>2.25</v>
      </c>
      <c r="L503" s="13">
        <f t="shared" si="7"/>
        <v>3</v>
      </c>
    </row>
    <row r="504" spans="1:12" x14ac:dyDescent="0.3">
      <c r="A504" s="3">
        <v>503</v>
      </c>
      <c r="B504" s="2">
        <v>45224</v>
      </c>
      <c r="C504" s="3" t="s">
        <v>515</v>
      </c>
      <c r="D504" s="3" t="s">
        <v>9</v>
      </c>
      <c r="E504" s="3" t="str" cm="1">
        <f t="array" ref="E504">_xlfn.IFS(Table1[[#This Row],[Age]]&lt;30, "Adolescent",Table1[[#This Row],[Age]]&gt;=50, "Older", Table1[[#This Row],[Age]]&gt;=30, "Adult")</f>
        <v>Adult</v>
      </c>
      <c r="F504" s="3">
        <v>45</v>
      </c>
      <c r="G504" s="3" t="s">
        <v>10</v>
      </c>
      <c r="H504" s="3">
        <v>4</v>
      </c>
      <c r="I504" s="4">
        <v>500</v>
      </c>
      <c r="J504" s="13">
        <f>H504*I504</f>
        <v>2000</v>
      </c>
      <c r="K504" s="13">
        <f>J504*$N$3</f>
        <v>30</v>
      </c>
      <c r="L504" s="13">
        <f t="shared" si="7"/>
        <v>40</v>
      </c>
    </row>
    <row r="505" spans="1:12" x14ac:dyDescent="0.3">
      <c r="A505" s="3">
        <v>504</v>
      </c>
      <c r="B505" s="2">
        <v>45062</v>
      </c>
      <c r="C505" s="3" t="s">
        <v>516</v>
      </c>
      <c r="D505" s="3" t="s">
        <v>12</v>
      </c>
      <c r="E505" s="3" t="str" cm="1">
        <f t="array" ref="E505">_xlfn.IFS(Table1[[#This Row],[Age]]&lt;30, "Adolescent",Table1[[#This Row],[Age]]&gt;=50, "Older", Table1[[#This Row],[Age]]&gt;=30, "Adult")</f>
        <v>Adult</v>
      </c>
      <c r="F505" s="3">
        <v>38</v>
      </c>
      <c r="G505" s="3" t="s">
        <v>10</v>
      </c>
      <c r="H505" s="3">
        <v>3</v>
      </c>
      <c r="I505" s="4">
        <v>50</v>
      </c>
      <c r="J505" s="13">
        <f>H505*I505</f>
        <v>150</v>
      </c>
      <c r="K505" s="13">
        <f>J505*$N$3</f>
        <v>2.25</v>
      </c>
      <c r="L505" s="13">
        <f t="shared" si="7"/>
        <v>3</v>
      </c>
    </row>
    <row r="506" spans="1:12" x14ac:dyDescent="0.3">
      <c r="A506" s="3">
        <v>505</v>
      </c>
      <c r="B506" s="2">
        <v>44946</v>
      </c>
      <c r="C506" s="3" t="s">
        <v>517</v>
      </c>
      <c r="D506" s="3" t="s">
        <v>9</v>
      </c>
      <c r="E506" s="3" t="str" cm="1">
        <f t="array" ref="E506">_xlfn.IFS(Table1[[#This Row],[Age]]&lt;30, "Adolescent",Table1[[#This Row],[Age]]&gt;=50, "Older", Table1[[#This Row],[Age]]&gt;=30, "Adult")</f>
        <v>Adolescent</v>
      </c>
      <c r="F506" s="3">
        <v>24</v>
      </c>
      <c r="G506" s="3" t="s">
        <v>10</v>
      </c>
      <c r="H506" s="3">
        <v>1</v>
      </c>
      <c r="I506" s="4">
        <v>50</v>
      </c>
      <c r="J506" s="13">
        <f>H506*I506</f>
        <v>50</v>
      </c>
      <c r="K506" s="13">
        <f>J506*$N$3</f>
        <v>0.75</v>
      </c>
      <c r="L506" s="13">
        <f t="shared" si="7"/>
        <v>1</v>
      </c>
    </row>
    <row r="507" spans="1:12" x14ac:dyDescent="0.3">
      <c r="A507" s="3">
        <v>506</v>
      </c>
      <c r="B507" s="2">
        <v>44982</v>
      </c>
      <c r="C507" s="3" t="s">
        <v>518</v>
      </c>
      <c r="D507" s="3" t="s">
        <v>9</v>
      </c>
      <c r="E507" s="3" t="str" cm="1">
        <f t="array" ref="E507">_xlfn.IFS(Table1[[#This Row],[Age]]&lt;30, "Adolescent",Table1[[#This Row],[Age]]&gt;=50, "Older", Table1[[#This Row],[Age]]&gt;=30, "Adult")</f>
        <v>Adult</v>
      </c>
      <c r="F507" s="3">
        <v>34</v>
      </c>
      <c r="G507" s="3" t="s">
        <v>10</v>
      </c>
      <c r="H507" s="3">
        <v>3</v>
      </c>
      <c r="I507" s="4">
        <v>500</v>
      </c>
      <c r="J507" s="13">
        <f>H507*I507</f>
        <v>1500</v>
      </c>
      <c r="K507" s="13">
        <f>J507*$N$3</f>
        <v>22.5</v>
      </c>
      <c r="L507" s="13">
        <f t="shared" si="7"/>
        <v>30</v>
      </c>
    </row>
    <row r="508" spans="1:12" x14ac:dyDescent="0.3">
      <c r="A508" s="3">
        <v>507</v>
      </c>
      <c r="B508" s="2">
        <v>45232</v>
      </c>
      <c r="C508" s="3" t="s">
        <v>519</v>
      </c>
      <c r="D508" s="3" t="s">
        <v>12</v>
      </c>
      <c r="E508" s="3" t="str" cm="1">
        <f t="array" ref="E508">_xlfn.IFS(Table1[[#This Row],[Age]]&lt;30, "Adolescent",Table1[[#This Row],[Age]]&gt;=50, "Older", Table1[[#This Row],[Age]]&gt;=30, "Adult")</f>
        <v>Adult</v>
      </c>
      <c r="F508" s="3">
        <v>37</v>
      </c>
      <c r="G508" s="3" t="s">
        <v>15</v>
      </c>
      <c r="H508" s="3">
        <v>3</v>
      </c>
      <c r="I508" s="4">
        <v>500</v>
      </c>
      <c r="J508" s="13">
        <f>H508*I508</f>
        <v>1500</v>
      </c>
      <c r="K508" s="13">
        <f>J508*$N$3</f>
        <v>22.5</v>
      </c>
      <c r="L508" s="13">
        <f t="shared" si="7"/>
        <v>30</v>
      </c>
    </row>
    <row r="509" spans="1:12" x14ac:dyDescent="0.3">
      <c r="A509" s="3">
        <v>508</v>
      </c>
      <c r="B509" s="2">
        <v>45149</v>
      </c>
      <c r="C509" s="3" t="s">
        <v>520</v>
      </c>
      <c r="D509" s="3" t="s">
        <v>9</v>
      </c>
      <c r="E509" s="3" t="str" cm="1">
        <f t="array" ref="E509">_xlfn.IFS(Table1[[#This Row],[Age]]&lt;30, "Adolescent",Table1[[#This Row],[Age]]&gt;=50, "Older", Table1[[#This Row],[Age]]&gt;=30, "Adult")</f>
        <v>Older</v>
      </c>
      <c r="F509" s="3">
        <v>58</v>
      </c>
      <c r="G509" s="3" t="s">
        <v>10</v>
      </c>
      <c r="H509" s="3">
        <v>2</v>
      </c>
      <c r="I509" s="4">
        <v>300</v>
      </c>
      <c r="J509" s="13">
        <f>H509*I509</f>
        <v>600</v>
      </c>
      <c r="K509" s="13">
        <f>J509*$N$3</f>
        <v>9</v>
      </c>
      <c r="L509" s="13">
        <f t="shared" si="7"/>
        <v>12</v>
      </c>
    </row>
    <row r="510" spans="1:12" x14ac:dyDescent="0.3">
      <c r="A510" s="3">
        <v>509</v>
      </c>
      <c r="B510" s="2">
        <v>45103</v>
      </c>
      <c r="C510" s="3" t="s">
        <v>521</v>
      </c>
      <c r="D510" s="3" t="s">
        <v>12</v>
      </c>
      <c r="E510" s="3" t="str" cm="1">
        <f t="array" ref="E510">_xlfn.IFS(Table1[[#This Row],[Age]]&lt;30, "Adolescent",Table1[[#This Row],[Age]]&gt;=50, "Older", Table1[[#This Row],[Age]]&gt;=30, "Adult")</f>
        <v>Adult</v>
      </c>
      <c r="F510" s="3">
        <v>37</v>
      </c>
      <c r="G510" s="3" t="s">
        <v>15</v>
      </c>
      <c r="H510" s="3">
        <v>3</v>
      </c>
      <c r="I510" s="4">
        <v>300</v>
      </c>
      <c r="J510" s="13">
        <f>H510*I510</f>
        <v>900</v>
      </c>
      <c r="K510" s="13">
        <f>J510*$N$3</f>
        <v>13.5</v>
      </c>
      <c r="L510" s="13">
        <f t="shared" si="7"/>
        <v>18</v>
      </c>
    </row>
    <row r="511" spans="1:12" x14ac:dyDescent="0.3">
      <c r="A511" s="3">
        <v>510</v>
      </c>
      <c r="B511" s="2">
        <v>45087</v>
      </c>
      <c r="C511" s="3" t="s">
        <v>522</v>
      </c>
      <c r="D511" s="3" t="s">
        <v>12</v>
      </c>
      <c r="E511" s="3" t="str" cm="1">
        <f t="array" ref="E511">_xlfn.IFS(Table1[[#This Row],[Age]]&lt;30, "Adolescent",Table1[[#This Row],[Age]]&gt;=50, "Older", Table1[[#This Row],[Age]]&gt;=30, "Adult")</f>
        <v>Adult</v>
      </c>
      <c r="F511" s="3">
        <v>39</v>
      </c>
      <c r="G511" s="3" t="s">
        <v>10</v>
      </c>
      <c r="H511" s="3">
        <v>4</v>
      </c>
      <c r="I511" s="4">
        <v>50</v>
      </c>
      <c r="J511" s="13">
        <f>H511*I511</f>
        <v>200</v>
      </c>
      <c r="K511" s="13">
        <f>J511*$N$3</f>
        <v>3</v>
      </c>
      <c r="L511" s="13">
        <f t="shared" si="7"/>
        <v>4</v>
      </c>
    </row>
    <row r="512" spans="1:12" x14ac:dyDescent="0.3">
      <c r="A512" s="3">
        <v>511</v>
      </c>
      <c r="B512" s="2">
        <v>45150</v>
      </c>
      <c r="C512" s="3" t="s">
        <v>523</v>
      </c>
      <c r="D512" s="3" t="s">
        <v>9</v>
      </c>
      <c r="E512" s="3" t="str" cm="1">
        <f t="array" ref="E512">_xlfn.IFS(Table1[[#This Row],[Age]]&lt;30, "Adolescent",Table1[[#This Row],[Age]]&gt;=50, "Older", Table1[[#This Row],[Age]]&gt;=30, "Adult")</f>
        <v>Adult</v>
      </c>
      <c r="F512" s="3">
        <v>45</v>
      </c>
      <c r="G512" s="3" t="s">
        <v>10</v>
      </c>
      <c r="H512" s="3">
        <v>2</v>
      </c>
      <c r="I512" s="4">
        <v>50</v>
      </c>
      <c r="J512" s="13">
        <f>H512*I512</f>
        <v>100</v>
      </c>
      <c r="K512" s="13">
        <f>J512*$N$3</f>
        <v>1.5</v>
      </c>
      <c r="L512" s="13">
        <f t="shared" si="7"/>
        <v>2</v>
      </c>
    </row>
    <row r="513" spans="1:12" x14ac:dyDescent="0.3">
      <c r="A513" s="3">
        <v>512</v>
      </c>
      <c r="B513" s="2">
        <v>45237</v>
      </c>
      <c r="C513" s="3" t="s">
        <v>524</v>
      </c>
      <c r="D513" s="3" t="s">
        <v>12</v>
      </c>
      <c r="E513" s="3" t="str" cm="1">
        <f t="array" ref="E513">_xlfn.IFS(Table1[[#This Row],[Age]]&lt;30, "Adolescent",Table1[[#This Row],[Age]]&gt;=50, "Older", Table1[[#This Row],[Age]]&gt;=30, "Adult")</f>
        <v>Older</v>
      </c>
      <c r="F513" s="3">
        <v>57</v>
      </c>
      <c r="G513" s="3" t="s">
        <v>10</v>
      </c>
      <c r="H513" s="3">
        <v>1</v>
      </c>
      <c r="I513" s="4">
        <v>25</v>
      </c>
      <c r="J513" s="13">
        <f>H513*I513</f>
        <v>25</v>
      </c>
      <c r="K513" s="13">
        <f>J513*$N$3</f>
        <v>0.375</v>
      </c>
      <c r="L513" s="13">
        <f t="shared" si="7"/>
        <v>0.5</v>
      </c>
    </row>
    <row r="514" spans="1:12" x14ac:dyDescent="0.3">
      <c r="A514" s="3">
        <v>513</v>
      </c>
      <c r="B514" s="2">
        <v>45188</v>
      </c>
      <c r="C514" s="3" t="s">
        <v>525</v>
      </c>
      <c r="D514" s="3" t="s">
        <v>9</v>
      </c>
      <c r="E514" s="3" t="str" cm="1">
        <f t="array" ref="E514">_xlfn.IFS(Table1[[#This Row],[Age]]&lt;30, "Adolescent",Table1[[#This Row],[Age]]&gt;=50, "Older", Table1[[#This Row],[Age]]&gt;=30, "Adult")</f>
        <v>Adolescent</v>
      </c>
      <c r="F514" s="3">
        <v>24</v>
      </c>
      <c r="G514" s="3" t="s">
        <v>15</v>
      </c>
      <c r="H514" s="3">
        <v>4</v>
      </c>
      <c r="I514" s="4">
        <v>25</v>
      </c>
      <c r="J514" s="13">
        <f>H514*I514</f>
        <v>100</v>
      </c>
      <c r="K514" s="13">
        <f>J514*$N$3</f>
        <v>1.5</v>
      </c>
      <c r="L514" s="13">
        <f t="shared" si="7"/>
        <v>2</v>
      </c>
    </row>
    <row r="515" spans="1:12" x14ac:dyDescent="0.3">
      <c r="A515" s="3">
        <v>514</v>
      </c>
      <c r="B515" s="2">
        <v>44986</v>
      </c>
      <c r="C515" s="3" t="s">
        <v>526</v>
      </c>
      <c r="D515" s="3" t="s">
        <v>12</v>
      </c>
      <c r="E515" s="3" t="str" cm="1">
        <f t="array" ref="E515">_xlfn.IFS(Table1[[#This Row],[Age]]&lt;30, "Adolescent",Table1[[#This Row],[Age]]&gt;=50, "Older", Table1[[#This Row],[Age]]&gt;=30, "Adult")</f>
        <v>Adolescent</v>
      </c>
      <c r="F515" s="3">
        <v>18</v>
      </c>
      <c r="G515" s="3" t="s">
        <v>15</v>
      </c>
      <c r="H515" s="3">
        <v>1</v>
      </c>
      <c r="I515" s="4">
        <v>300</v>
      </c>
      <c r="J515" s="13">
        <f>H515*I515</f>
        <v>300</v>
      </c>
      <c r="K515" s="13">
        <f>J515*$N$3</f>
        <v>4.5</v>
      </c>
      <c r="L515" s="13">
        <f t="shared" ref="L515:L578" si="8">J515*$N$4</f>
        <v>6</v>
      </c>
    </row>
    <row r="516" spans="1:12" x14ac:dyDescent="0.3">
      <c r="A516" s="3">
        <v>515</v>
      </c>
      <c r="B516" s="2">
        <v>45124</v>
      </c>
      <c r="C516" s="3" t="s">
        <v>527</v>
      </c>
      <c r="D516" s="3" t="s">
        <v>12</v>
      </c>
      <c r="E516" s="3" t="str" cm="1">
        <f t="array" ref="E516">_xlfn.IFS(Table1[[#This Row],[Age]]&lt;30, "Adolescent",Table1[[#This Row],[Age]]&gt;=50, "Older", Table1[[#This Row],[Age]]&gt;=30, "Adult")</f>
        <v>Adult</v>
      </c>
      <c r="F516" s="3">
        <v>49</v>
      </c>
      <c r="G516" s="3" t="s">
        <v>13</v>
      </c>
      <c r="H516" s="3">
        <v>3</v>
      </c>
      <c r="I516" s="4">
        <v>300</v>
      </c>
      <c r="J516" s="13">
        <f>H516*I516</f>
        <v>900</v>
      </c>
      <c r="K516" s="13">
        <f>J516*$N$3</f>
        <v>13.5</v>
      </c>
      <c r="L516" s="13">
        <f t="shared" si="8"/>
        <v>18</v>
      </c>
    </row>
    <row r="517" spans="1:12" x14ac:dyDescent="0.3">
      <c r="A517" s="3">
        <v>516</v>
      </c>
      <c r="B517" s="2">
        <v>45222</v>
      </c>
      <c r="C517" s="3" t="s">
        <v>528</v>
      </c>
      <c r="D517" s="3" t="s">
        <v>9</v>
      </c>
      <c r="E517" s="3" t="str" cm="1">
        <f t="array" ref="E517">_xlfn.IFS(Table1[[#This Row],[Age]]&lt;30, "Adolescent",Table1[[#This Row],[Age]]&gt;=50, "Older", Table1[[#This Row],[Age]]&gt;=30, "Adult")</f>
        <v>Adult</v>
      </c>
      <c r="F517" s="3">
        <v>30</v>
      </c>
      <c r="G517" s="3" t="s">
        <v>10</v>
      </c>
      <c r="H517" s="3">
        <v>4</v>
      </c>
      <c r="I517" s="4">
        <v>25</v>
      </c>
      <c r="J517" s="13">
        <f>H517*I517</f>
        <v>100</v>
      </c>
      <c r="K517" s="13">
        <f>J517*$N$3</f>
        <v>1.5</v>
      </c>
      <c r="L517" s="13">
        <f t="shared" si="8"/>
        <v>2</v>
      </c>
    </row>
    <row r="518" spans="1:12" x14ac:dyDescent="0.3">
      <c r="A518" s="3">
        <v>517</v>
      </c>
      <c r="B518" s="2">
        <v>45024</v>
      </c>
      <c r="C518" s="3" t="s">
        <v>529</v>
      </c>
      <c r="D518" s="3" t="s">
        <v>12</v>
      </c>
      <c r="E518" s="3" t="str" cm="1">
        <f t="array" ref="E518">_xlfn.IFS(Table1[[#This Row],[Age]]&lt;30, "Adolescent",Table1[[#This Row],[Age]]&gt;=50, "Older", Table1[[#This Row],[Age]]&gt;=30, "Adult")</f>
        <v>Adult</v>
      </c>
      <c r="F518" s="3">
        <v>47</v>
      </c>
      <c r="G518" s="3" t="s">
        <v>13</v>
      </c>
      <c r="H518" s="3">
        <v>4</v>
      </c>
      <c r="I518" s="4">
        <v>25</v>
      </c>
      <c r="J518" s="13">
        <f>H518*I518</f>
        <v>100</v>
      </c>
      <c r="K518" s="13">
        <f>J518*$N$3</f>
        <v>1.5</v>
      </c>
      <c r="L518" s="13">
        <f t="shared" si="8"/>
        <v>2</v>
      </c>
    </row>
    <row r="519" spans="1:12" x14ac:dyDescent="0.3">
      <c r="A519" s="3">
        <v>518</v>
      </c>
      <c r="B519" s="2">
        <v>45057</v>
      </c>
      <c r="C519" s="3" t="s">
        <v>530</v>
      </c>
      <c r="D519" s="3" t="s">
        <v>12</v>
      </c>
      <c r="E519" s="3" t="str" cm="1">
        <f t="array" ref="E519">_xlfn.IFS(Table1[[#This Row],[Age]]&lt;30, "Adolescent",Table1[[#This Row],[Age]]&gt;=50, "Older", Table1[[#This Row],[Age]]&gt;=30, "Adult")</f>
        <v>Adult</v>
      </c>
      <c r="F519" s="3">
        <v>40</v>
      </c>
      <c r="G519" s="3" t="s">
        <v>13</v>
      </c>
      <c r="H519" s="3">
        <v>1</v>
      </c>
      <c r="I519" s="4">
        <v>30</v>
      </c>
      <c r="J519" s="13">
        <f>H519*I519</f>
        <v>30</v>
      </c>
      <c r="K519" s="13">
        <f>J519*$N$3</f>
        <v>0.44999999999999996</v>
      </c>
      <c r="L519" s="13">
        <f t="shared" si="8"/>
        <v>0.6</v>
      </c>
    </row>
    <row r="520" spans="1:12" x14ac:dyDescent="0.3">
      <c r="A520" s="3">
        <v>519</v>
      </c>
      <c r="B520" s="2">
        <v>44949</v>
      </c>
      <c r="C520" s="3" t="s">
        <v>531</v>
      </c>
      <c r="D520" s="3" t="s">
        <v>12</v>
      </c>
      <c r="E520" s="3" t="str" cm="1">
        <f t="array" ref="E520">_xlfn.IFS(Table1[[#This Row],[Age]]&lt;30, "Adolescent",Table1[[#This Row],[Age]]&gt;=50, "Older", Table1[[#This Row],[Age]]&gt;=30, "Adult")</f>
        <v>Adult</v>
      </c>
      <c r="F520" s="3">
        <v>36</v>
      </c>
      <c r="G520" s="3" t="s">
        <v>15</v>
      </c>
      <c r="H520" s="3">
        <v>4</v>
      </c>
      <c r="I520" s="4">
        <v>30</v>
      </c>
      <c r="J520" s="13">
        <f>H520*I520</f>
        <v>120</v>
      </c>
      <c r="K520" s="13">
        <f>J520*$N$3</f>
        <v>1.7999999999999998</v>
      </c>
      <c r="L520" s="13">
        <f t="shared" si="8"/>
        <v>2.4</v>
      </c>
    </row>
    <row r="521" spans="1:12" x14ac:dyDescent="0.3">
      <c r="A521" s="3">
        <v>520</v>
      </c>
      <c r="B521" s="2">
        <v>45289</v>
      </c>
      <c r="C521" s="3" t="s">
        <v>532</v>
      </c>
      <c r="D521" s="3" t="s">
        <v>12</v>
      </c>
      <c r="E521" s="3" t="str" cm="1">
        <f t="array" ref="E521">_xlfn.IFS(Table1[[#This Row],[Age]]&lt;30, "Adolescent",Table1[[#This Row],[Age]]&gt;=50, "Older", Table1[[#This Row],[Age]]&gt;=30, "Adult")</f>
        <v>Adult</v>
      </c>
      <c r="F521" s="3">
        <v>49</v>
      </c>
      <c r="G521" s="3" t="s">
        <v>15</v>
      </c>
      <c r="H521" s="3">
        <v>4</v>
      </c>
      <c r="I521" s="4">
        <v>25</v>
      </c>
      <c r="J521" s="13">
        <f>H521*I521</f>
        <v>100</v>
      </c>
      <c r="K521" s="13">
        <f>J521*$N$3</f>
        <v>1.5</v>
      </c>
      <c r="L521" s="13">
        <f t="shared" si="8"/>
        <v>2</v>
      </c>
    </row>
    <row r="522" spans="1:12" x14ac:dyDescent="0.3">
      <c r="A522" s="3">
        <v>521</v>
      </c>
      <c r="B522" s="2">
        <v>45150</v>
      </c>
      <c r="C522" s="3" t="s">
        <v>533</v>
      </c>
      <c r="D522" s="3" t="s">
        <v>12</v>
      </c>
      <c r="E522" s="3" t="str" cm="1">
        <f t="array" ref="E522">_xlfn.IFS(Table1[[#This Row],[Age]]&lt;30, "Adolescent",Table1[[#This Row],[Age]]&gt;=50, "Older", Table1[[#This Row],[Age]]&gt;=30, "Adult")</f>
        <v>Adult</v>
      </c>
      <c r="F522" s="3">
        <v>47</v>
      </c>
      <c r="G522" s="3" t="s">
        <v>13</v>
      </c>
      <c r="H522" s="3">
        <v>4</v>
      </c>
      <c r="I522" s="4">
        <v>30</v>
      </c>
      <c r="J522" s="13">
        <f>H522*I522</f>
        <v>120</v>
      </c>
      <c r="K522" s="13">
        <f>J522*$N$3</f>
        <v>1.7999999999999998</v>
      </c>
      <c r="L522" s="13">
        <f t="shared" si="8"/>
        <v>2.4</v>
      </c>
    </row>
    <row r="523" spans="1:12" x14ac:dyDescent="0.3">
      <c r="A523" s="3">
        <v>522</v>
      </c>
      <c r="B523" s="2">
        <v>44927</v>
      </c>
      <c r="C523" s="3" t="s">
        <v>534</v>
      </c>
      <c r="D523" s="3" t="s">
        <v>9</v>
      </c>
      <c r="E523" s="3" t="str" cm="1">
        <f t="array" ref="E523">_xlfn.IFS(Table1[[#This Row],[Age]]&lt;30, "Adolescent",Table1[[#This Row],[Age]]&gt;=50, "Older", Table1[[#This Row],[Age]]&gt;=30, "Adult")</f>
        <v>Adult</v>
      </c>
      <c r="F523" s="3">
        <v>46</v>
      </c>
      <c r="G523" s="3" t="s">
        <v>10</v>
      </c>
      <c r="H523" s="3">
        <v>3</v>
      </c>
      <c r="I523" s="4">
        <v>500</v>
      </c>
      <c r="J523" s="13">
        <f>H523*I523</f>
        <v>1500</v>
      </c>
      <c r="K523" s="13">
        <f>J523*$N$3</f>
        <v>22.5</v>
      </c>
      <c r="L523" s="13">
        <f t="shared" si="8"/>
        <v>30</v>
      </c>
    </row>
    <row r="524" spans="1:12" x14ac:dyDescent="0.3">
      <c r="A524" s="3">
        <v>523</v>
      </c>
      <c r="B524" s="2">
        <v>45193</v>
      </c>
      <c r="C524" s="3" t="s">
        <v>535</v>
      </c>
      <c r="D524" s="3" t="s">
        <v>12</v>
      </c>
      <c r="E524" s="3" t="str" cm="1">
        <f t="array" ref="E524">_xlfn.IFS(Table1[[#This Row],[Age]]&lt;30, "Adolescent",Table1[[#This Row],[Age]]&gt;=50, "Older", Table1[[#This Row],[Age]]&gt;=30, "Adult")</f>
        <v>Older</v>
      </c>
      <c r="F524" s="3">
        <v>62</v>
      </c>
      <c r="G524" s="3" t="s">
        <v>15</v>
      </c>
      <c r="H524" s="3">
        <v>1</v>
      </c>
      <c r="I524" s="4">
        <v>300</v>
      </c>
      <c r="J524" s="13">
        <f>H524*I524</f>
        <v>300</v>
      </c>
      <c r="K524" s="13">
        <f>J524*$N$3</f>
        <v>4.5</v>
      </c>
      <c r="L524" s="13">
        <f t="shared" si="8"/>
        <v>6</v>
      </c>
    </row>
    <row r="525" spans="1:12" x14ac:dyDescent="0.3">
      <c r="A525" s="3">
        <v>524</v>
      </c>
      <c r="B525" s="2">
        <v>45202</v>
      </c>
      <c r="C525" s="3" t="s">
        <v>536</v>
      </c>
      <c r="D525" s="3" t="s">
        <v>9</v>
      </c>
      <c r="E525" s="3" t="str" cm="1">
        <f t="array" ref="E525">_xlfn.IFS(Table1[[#This Row],[Age]]&lt;30, "Adolescent",Table1[[#This Row],[Age]]&gt;=50, "Older", Table1[[#This Row],[Age]]&gt;=30, "Adult")</f>
        <v>Adult</v>
      </c>
      <c r="F525" s="3">
        <v>46</v>
      </c>
      <c r="G525" s="3" t="s">
        <v>10</v>
      </c>
      <c r="H525" s="3">
        <v>4</v>
      </c>
      <c r="I525" s="4">
        <v>300</v>
      </c>
      <c r="J525" s="13">
        <f>H525*I525</f>
        <v>1200</v>
      </c>
      <c r="K525" s="13">
        <f>J525*$N$3</f>
        <v>18</v>
      </c>
      <c r="L525" s="13">
        <f t="shared" si="8"/>
        <v>24</v>
      </c>
    </row>
    <row r="526" spans="1:12" x14ac:dyDescent="0.3">
      <c r="A526" s="3">
        <v>525</v>
      </c>
      <c r="B526" s="2">
        <v>45278</v>
      </c>
      <c r="C526" s="3" t="s">
        <v>537</v>
      </c>
      <c r="D526" s="3" t="s">
        <v>12</v>
      </c>
      <c r="E526" s="3" t="str" cm="1">
        <f t="array" ref="E526">_xlfn.IFS(Table1[[#This Row],[Age]]&lt;30, "Adolescent",Table1[[#This Row],[Age]]&gt;=50, "Older", Table1[[#This Row],[Age]]&gt;=30, "Adult")</f>
        <v>Adult</v>
      </c>
      <c r="F526" s="3">
        <v>47</v>
      </c>
      <c r="G526" s="3" t="s">
        <v>10</v>
      </c>
      <c r="H526" s="3">
        <v>2</v>
      </c>
      <c r="I526" s="4">
        <v>25</v>
      </c>
      <c r="J526" s="13">
        <f>H526*I526</f>
        <v>50</v>
      </c>
      <c r="K526" s="13">
        <f>J526*$N$3</f>
        <v>0.75</v>
      </c>
      <c r="L526" s="13">
        <f t="shared" si="8"/>
        <v>1</v>
      </c>
    </row>
    <row r="527" spans="1:12" x14ac:dyDescent="0.3">
      <c r="A527" s="3">
        <v>526</v>
      </c>
      <c r="B527" s="2">
        <v>45270</v>
      </c>
      <c r="C527" s="3" t="s">
        <v>538</v>
      </c>
      <c r="D527" s="3" t="s">
        <v>9</v>
      </c>
      <c r="E527" s="3" t="str" cm="1">
        <f t="array" ref="E527">_xlfn.IFS(Table1[[#This Row],[Age]]&lt;30, "Adolescent",Table1[[#This Row],[Age]]&gt;=50, "Older", Table1[[#This Row],[Age]]&gt;=30, "Adult")</f>
        <v>Adult</v>
      </c>
      <c r="F527" s="3">
        <v>33</v>
      </c>
      <c r="G527" s="3" t="s">
        <v>13</v>
      </c>
      <c r="H527" s="3">
        <v>2</v>
      </c>
      <c r="I527" s="4">
        <v>50</v>
      </c>
      <c r="J527" s="13">
        <f>H527*I527</f>
        <v>100</v>
      </c>
      <c r="K527" s="13">
        <f>J527*$N$3</f>
        <v>1.5</v>
      </c>
      <c r="L527" s="13">
        <f t="shared" si="8"/>
        <v>2</v>
      </c>
    </row>
    <row r="528" spans="1:12" x14ac:dyDescent="0.3">
      <c r="A528" s="3">
        <v>527</v>
      </c>
      <c r="B528" s="2">
        <v>45027</v>
      </c>
      <c r="C528" s="3" t="s">
        <v>539</v>
      </c>
      <c r="D528" s="3" t="s">
        <v>9</v>
      </c>
      <c r="E528" s="3" t="str" cm="1">
        <f t="array" ref="E528">_xlfn.IFS(Table1[[#This Row],[Age]]&lt;30, "Adolescent",Table1[[#This Row],[Age]]&gt;=50, "Older", Table1[[#This Row],[Age]]&gt;=30, "Adult")</f>
        <v>Older</v>
      </c>
      <c r="F528" s="3">
        <v>57</v>
      </c>
      <c r="G528" s="3" t="s">
        <v>13</v>
      </c>
      <c r="H528" s="3">
        <v>2</v>
      </c>
      <c r="I528" s="4">
        <v>25</v>
      </c>
      <c r="J528" s="13">
        <f>H528*I528</f>
        <v>50</v>
      </c>
      <c r="K528" s="13">
        <f>J528*$N$3</f>
        <v>0.75</v>
      </c>
      <c r="L528" s="13">
        <f t="shared" si="8"/>
        <v>1</v>
      </c>
    </row>
    <row r="529" spans="1:12" x14ac:dyDescent="0.3">
      <c r="A529" s="3">
        <v>528</v>
      </c>
      <c r="B529" s="2">
        <v>45113</v>
      </c>
      <c r="C529" s="3" t="s">
        <v>540</v>
      </c>
      <c r="D529" s="3" t="s">
        <v>12</v>
      </c>
      <c r="E529" s="3" t="str" cm="1">
        <f t="array" ref="E529">_xlfn.IFS(Table1[[#This Row],[Age]]&lt;30, "Adolescent",Table1[[#This Row],[Age]]&gt;=50, "Older", Table1[[#This Row],[Age]]&gt;=30, "Adult")</f>
        <v>Adult</v>
      </c>
      <c r="F529" s="3">
        <v>36</v>
      </c>
      <c r="G529" s="3" t="s">
        <v>13</v>
      </c>
      <c r="H529" s="3">
        <v>2</v>
      </c>
      <c r="I529" s="4">
        <v>30</v>
      </c>
      <c r="J529" s="13">
        <f>H529*I529</f>
        <v>60</v>
      </c>
      <c r="K529" s="13">
        <f>J529*$N$3</f>
        <v>0.89999999999999991</v>
      </c>
      <c r="L529" s="13">
        <f t="shared" si="8"/>
        <v>1.2</v>
      </c>
    </row>
    <row r="530" spans="1:12" x14ac:dyDescent="0.3">
      <c r="A530" s="3">
        <v>529</v>
      </c>
      <c r="B530" s="2">
        <v>45147</v>
      </c>
      <c r="C530" s="3" t="s">
        <v>541</v>
      </c>
      <c r="D530" s="3" t="s">
        <v>12</v>
      </c>
      <c r="E530" s="3" t="str" cm="1">
        <f t="array" ref="E530">_xlfn.IFS(Table1[[#This Row],[Age]]&lt;30, "Adolescent",Table1[[#This Row],[Age]]&gt;=50, "Older", Table1[[#This Row],[Age]]&gt;=30, "Adult")</f>
        <v>Adult</v>
      </c>
      <c r="F530" s="3">
        <v>35</v>
      </c>
      <c r="G530" s="3" t="s">
        <v>13</v>
      </c>
      <c r="H530" s="3">
        <v>3</v>
      </c>
      <c r="I530" s="4">
        <v>50</v>
      </c>
      <c r="J530" s="13">
        <f>H530*I530</f>
        <v>150</v>
      </c>
      <c r="K530" s="13">
        <f>J530*$N$3</f>
        <v>2.25</v>
      </c>
      <c r="L530" s="13">
        <f t="shared" si="8"/>
        <v>3</v>
      </c>
    </row>
    <row r="531" spans="1:12" x14ac:dyDescent="0.3">
      <c r="A531" s="3">
        <v>530</v>
      </c>
      <c r="B531" s="2">
        <v>44962</v>
      </c>
      <c r="C531" s="3" t="s">
        <v>542</v>
      </c>
      <c r="D531" s="3" t="s">
        <v>12</v>
      </c>
      <c r="E531" s="3" t="str" cm="1">
        <f t="array" ref="E531">_xlfn.IFS(Table1[[#This Row],[Age]]&lt;30, "Adolescent",Table1[[#This Row],[Age]]&gt;=50, "Older", Table1[[#This Row],[Age]]&gt;=30, "Adult")</f>
        <v>Adolescent</v>
      </c>
      <c r="F531" s="3">
        <v>18</v>
      </c>
      <c r="G531" s="3" t="s">
        <v>15</v>
      </c>
      <c r="H531" s="3">
        <v>4</v>
      </c>
      <c r="I531" s="4">
        <v>30</v>
      </c>
      <c r="J531" s="13">
        <f>H531*I531</f>
        <v>120</v>
      </c>
      <c r="K531" s="13">
        <f>J531*$N$3</f>
        <v>1.7999999999999998</v>
      </c>
      <c r="L531" s="13">
        <f t="shared" si="8"/>
        <v>2.4</v>
      </c>
    </row>
    <row r="532" spans="1:12" x14ac:dyDescent="0.3">
      <c r="A532" s="3">
        <v>531</v>
      </c>
      <c r="B532" s="2">
        <v>45267</v>
      </c>
      <c r="C532" s="3" t="s">
        <v>543</v>
      </c>
      <c r="D532" s="3" t="s">
        <v>9</v>
      </c>
      <c r="E532" s="3" t="str" cm="1">
        <f t="array" ref="E532">_xlfn.IFS(Table1[[#This Row],[Age]]&lt;30, "Adolescent",Table1[[#This Row],[Age]]&gt;=50, "Older", Table1[[#This Row],[Age]]&gt;=30, "Adult")</f>
        <v>Adult</v>
      </c>
      <c r="F532" s="3">
        <v>31</v>
      </c>
      <c r="G532" s="3" t="s">
        <v>15</v>
      </c>
      <c r="H532" s="3">
        <v>1</v>
      </c>
      <c r="I532" s="4">
        <v>500</v>
      </c>
      <c r="J532" s="13">
        <f>H532*I532</f>
        <v>500</v>
      </c>
      <c r="K532" s="13">
        <f>J532*$N$3</f>
        <v>7.5</v>
      </c>
      <c r="L532" s="13">
        <f t="shared" si="8"/>
        <v>10</v>
      </c>
    </row>
    <row r="533" spans="1:12" x14ac:dyDescent="0.3">
      <c r="A533" s="3">
        <v>532</v>
      </c>
      <c r="B533" s="2">
        <v>45096</v>
      </c>
      <c r="C533" s="3" t="s">
        <v>544</v>
      </c>
      <c r="D533" s="3" t="s">
        <v>12</v>
      </c>
      <c r="E533" s="3" t="str" cm="1">
        <f t="array" ref="E533">_xlfn.IFS(Table1[[#This Row],[Age]]&lt;30, "Adolescent",Table1[[#This Row],[Age]]&gt;=50, "Older", Table1[[#This Row],[Age]]&gt;=30, "Adult")</f>
        <v>Older</v>
      </c>
      <c r="F533" s="3">
        <v>64</v>
      </c>
      <c r="G533" s="3" t="s">
        <v>13</v>
      </c>
      <c r="H533" s="3">
        <v>4</v>
      </c>
      <c r="I533" s="4">
        <v>30</v>
      </c>
      <c r="J533" s="13">
        <f>H533*I533</f>
        <v>120</v>
      </c>
      <c r="K533" s="13">
        <f>J533*$N$3</f>
        <v>1.7999999999999998</v>
      </c>
      <c r="L533" s="13">
        <f t="shared" si="8"/>
        <v>2.4</v>
      </c>
    </row>
    <row r="534" spans="1:12" x14ac:dyDescent="0.3">
      <c r="A534" s="3">
        <v>533</v>
      </c>
      <c r="B534" s="2">
        <v>45246</v>
      </c>
      <c r="C534" s="3" t="s">
        <v>545</v>
      </c>
      <c r="D534" s="3" t="s">
        <v>9</v>
      </c>
      <c r="E534" s="3" t="str" cm="1">
        <f t="array" ref="E534">_xlfn.IFS(Table1[[#This Row],[Age]]&lt;30, "Adolescent",Table1[[#This Row],[Age]]&gt;=50, "Older", Table1[[#This Row],[Age]]&gt;=30, "Adult")</f>
        <v>Adolescent</v>
      </c>
      <c r="F534" s="3">
        <v>19</v>
      </c>
      <c r="G534" s="3" t="s">
        <v>15</v>
      </c>
      <c r="H534" s="3">
        <v>3</v>
      </c>
      <c r="I534" s="4">
        <v>500</v>
      </c>
      <c r="J534" s="13">
        <f>H534*I534</f>
        <v>1500</v>
      </c>
      <c r="K534" s="13">
        <f>J534*$N$3</f>
        <v>22.5</v>
      </c>
      <c r="L534" s="13">
        <f t="shared" si="8"/>
        <v>30</v>
      </c>
    </row>
    <row r="535" spans="1:12" x14ac:dyDescent="0.3">
      <c r="A535" s="3">
        <v>534</v>
      </c>
      <c r="B535" s="2">
        <v>45087</v>
      </c>
      <c r="C535" s="3" t="s">
        <v>546</v>
      </c>
      <c r="D535" s="3" t="s">
        <v>9</v>
      </c>
      <c r="E535" s="3" t="str" cm="1">
        <f t="array" ref="E535">_xlfn.IFS(Table1[[#This Row],[Age]]&lt;30, "Adolescent",Table1[[#This Row],[Age]]&gt;=50, "Older", Table1[[#This Row],[Age]]&gt;=30, "Adult")</f>
        <v>Adult</v>
      </c>
      <c r="F535" s="3">
        <v>45</v>
      </c>
      <c r="G535" s="3" t="s">
        <v>13</v>
      </c>
      <c r="H535" s="3">
        <v>2</v>
      </c>
      <c r="I535" s="4">
        <v>500</v>
      </c>
      <c r="J535" s="13">
        <f>H535*I535</f>
        <v>1000</v>
      </c>
      <c r="K535" s="13">
        <f>J535*$N$3</f>
        <v>15</v>
      </c>
      <c r="L535" s="13">
        <f t="shared" si="8"/>
        <v>20</v>
      </c>
    </row>
    <row r="536" spans="1:12" x14ac:dyDescent="0.3">
      <c r="A536" s="3">
        <v>535</v>
      </c>
      <c r="B536" s="2">
        <v>45266</v>
      </c>
      <c r="C536" s="3" t="s">
        <v>547</v>
      </c>
      <c r="D536" s="3" t="s">
        <v>9</v>
      </c>
      <c r="E536" s="3" t="str" cm="1">
        <f t="array" ref="E536">_xlfn.IFS(Table1[[#This Row],[Age]]&lt;30, "Adolescent",Table1[[#This Row],[Age]]&gt;=50, "Older", Table1[[#This Row],[Age]]&gt;=30, "Adult")</f>
        <v>Adult</v>
      </c>
      <c r="F536" s="3">
        <v>47</v>
      </c>
      <c r="G536" s="3" t="s">
        <v>10</v>
      </c>
      <c r="H536" s="3">
        <v>3</v>
      </c>
      <c r="I536" s="4">
        <v>30</v>
      </c>
      <c r="J536" s="13">
        <f>H536*I536</f>
        <v>90</v>
      </c>
      <c r="K536" s="13">
        <f>J536*$N$3</f>
        <v>1.3499999999999999</v>
      </c>
      <c r="L536" s="13">
        <f t="shared" si="8"/>
        <v>1.8</v>
      </c>
    </row>
    <row r="537" spans="1:12" x14ac:dyDescent="0.3">
      <c r="A537" s="3">
        <v>536</v>
      </c>
      <c r="B537" s="2">
        <v>44990</v>
      </c>
      <c r="C537" s="3" t="s">
        <v>548</v>
      </c>
      <c r="D537" s="3" t="s">
        <v>12</v>
      </c>
      <c r="E537" s="3" t="str" cm="1">
        <f t="array" ref="E537">_xlfn.IFS(Table1[[#This Row],[Age]]&lt;30, "Adolescent",Table1[[#This Row],[Age]]&gt;=50, "Older", Table1[[#This Row],[Age]]&gt;=30, "Adult")</f>
        <v>Older</v>
      </c>
      <c r="F537" s="3">
        <v>55</v>
      </c>
      <c r="G537" s="3" t="s">
        <v>10</v>
      </c>
      <c r="H537" s="3">
        <v>4</v>
      </c>
      <c r="I537" s="4">
        <v>30</v>
      </c>
      <c r="J537" s="13">
        <f>H537*I537</f>
        <v>120</v>
      </c>
      <c r="K537" s="13">
        <f>J537*$N$3</f>
        <v>1.7999999999999998</v>
      </c>
      <c r="L537" s="13">
        <f t="shared" si="8"/>
        <v>2.4</v>
      </c>
    </row>
    <row r="538" spans="1:12" x14ac:dyDescent="0.3">
      <c r="A538" s="3">
        <v>537</v>
      </c>
      <c r="B538" s="2">
        <v>45080</v>
      </c>
      <c r="C538" s="3" t="s">
        <v>549</v>
      </c>
      <c r="D538" s="3" t="s">
        <v>12</v>
      </c>
      <c r="E538" s="3" t="str" cm="1">
        <f t="array" ref="E538">_xlfn.IFS(Table1[[#This Row],[Age]]&lt;30, "Adolescent",Table1[[#This Row],[Age]]&gt;=50, "Older", Table1[[#This Row],[Age]]&gt;=30, "Adult")</f>
        <v>Adolescent</v>
      </c>
      <c r="F538" s="3">
        <v>21</v>
      </c>
      <c r="G538" s="3" t="s">
        <v>10</v>
      </c>
      <c r="H538" s="3">
        <v>1</v>
      </c>
      <c r="I538" s="4">
        <v>500</v>
      </c>
      <c r="J538" s="13">
        <f>H538*I538</f>
        <v>500</v>
      </c>
      <c r="K538" s="13">
        <f>J538*$N$3</f>
        <v>7.5</v>
      </c>
      <c r="L538" s="13">
        <f t="shared" si="8"/>
        <v>10</v>
      </c>
    </row>
    <row r="539" spans="1:12" x14ac:dyDescent="0.3">
      <c r="A539" s="3">
        <v>538</v>
      </c>
      <c r="B539" s="2">
        <v>45186</v>
      </c>
      <c r="C539" s="3" t="s">
        <v>550</v>
      </c>
      <c r="D539" s="3" t="s">
        <v>9</v>
      </c>
      <c r="E539" s="3" t="str" cm="1">
        <f t="array" ref="E539">_xlfn.IFS(Table1[[#This Row],[Age]]&lt;30, "Adolescent",Table1[[#This Row],[Age]]&gt;=50, "Older", Table1[[#This Row],[Age]]&gt;=30, "Adult")</f>
        <v>Adolescent</v>
      </c>
      <c r="F539" s="3">
        <v>18</v>
      </c>
      <c r="G539" s="3" t="s">
        <v>13</v>
      </c>
      <c r="H539" s="3">
        <v>3</v>
      </c>
      <c r="I539" s="4">
        <v>50</v>
      </c>
      <c r="J539" s="13">
        <f>H539*I539</f>
        <v>150</v>
      </c>
      <c r="K539" s="13">
        <f>J539*$N$3</f>
        <v>2.25</v>
      </c>
      <c r="L539" s="13">
        <f t="shared" si="8"/>
        <v>3</v>
      </c>
    </row>
    <row r="540" spans="1:12" x14ac:dyDescent="0.3">
      <c r="A540" s="3">
        <v>539</v>
      </c>
      <c r="B540" s="2">
        <v>45085</v>
      </c>
      <c r="C540" s="3" t="s">
        <v>551</v>
      </c>
      <c r="D540" s="3" t="s">
        <v>9</v>
      </c>
      <c r="E540" s="3" t="str" cm="1">
        <f t="array" ref="E540">_xlfn.IFS(Table1[[#This Row],[Age]]&lt;30, "Adolescent",Table1[[#This Row],[Age]]&gt;=50, "Older", Table1[[#This Row],[Age]]&gt;=30, "Adult")</f>
        <v>Adolescent</v>
      </c>
      <c r="F540" s="3">
        <v>25</v>
      </c>
      <c r="G540" s="3" t="s">
        <v>10</v>
      </c>
      <c r="H540" s="3">
        <v>1</v>
      </c>
      <c r="I540" s="4">
        <v>500</v>
      </c>
      <c r="J540" s="13">
        <f>H540*I540</f>
        <v>500</v>
      </c>
      <c r="K540" s="13">
        <f>J540*$N$3</f>
        <v>7.5</v>
      </c>
      <c r="L540" s="13">
        <f t="shared" si="8"/>
        <v>10</v>
      </c>
    </row>
    <row r="541" spans="1:12" x14ac:dyDescent="0.3">
      <c r="A541" s="3">
        <v>540</v>
      </c>
      <c r="B541" s="2">
        <v>45268</v>
      </c>
      <c r="C541" s="3" t="s">
        <v>552</v>
      </c>
      <c r="D541" s="3" t="s">
        <v>12</v>
      </c>
      <c r="E541" s="3" t="str" cm="1">
        <f t="array" ref="E541">_xlfn.IFS(Table1[[#This Row],[Age]]&lt;30, "Adolescent",Table1[[#This Row],[Age]]&gt;=50, "Older", Table1[[#This Row],[Age]]&gt;=30, "Adult")</f>
        <v>Adult</v>
      </c>
      <c r="F541" s="3">
        <v>46</v>
      </c>
      <c r="G541" s="3" t="s">
        <v>15</v>
      </c>
      <c r="H541" s="3">
        <v>3</v>
      </c>
      <c r="I541" s="4">
        <v>300</v>
      </c>
      <c r="J541" s="13">
        <f>H541*I541</f>
        <v>900</v>
      </c>
      <c r="K541" s="13">
        <f>J541*$N$3</f>
        <v>13.5</v>
      </c>
      <c r="L541" s="13">
        <f t="shared" si="8"/>
        <v>18</v>
      </c>
    </row>
    <row r="542" spans="1:12" x14ac:dyDescent="0.3">
      <c r="A542" s="3">
        <v>541</v>
      </c>
      <c r="B542" s="2">
        <v>45136</v>
      </c>
      <c r="C542" s="3" t="s">
        <v>553</v>
      </c>
      <c r="D542" s="3" t="s">
        <v>9</v>
      </c>
      <c r="E542" s="3" t="str" cm="1">
        <f t="array" ref="E542">_xlfn.IFS(Table1[[#This Row],[Age]]&lt;30, "Adolescent",Table1[[#This Row],[Age]]&gt;=50, "Older", Table1[[#This Row],[Age]]&gt;=30, "Adult")</f>
        <v>Older</v>
      </c>
      <c r="F542" s="3">
        <v>56</v>
      </c>
      <c r="G542" s="3" t="s">
        <v>10</v>
      </c>
      <c r="H542" s="3">
        <v>1</v>
      </c>
      <c r="I542" s="4">
        <v>500</v>
      </c>
      <c r="J542" s="13">
        <f>H542*I542</f>
        <v>500</v>
      </c>
      <c r="K542" s="13">
        <f>J542*$N$3</f>
        <v>7.5</v>
      </c>
      <c r="L542" s="13">
        <f t="shared" si="8"/>
        <v>10</v>
      </c>
    </row>
    <row r="543" spans="1:12" x14ac:dyDescent="0.3">
      <c r="A543" s="3">
        <v>542</v>
      </c>
      <c r="B543" s="2">
        <v>45094</v>
      </c>
      <c r="C543" s="3" t="s">
        <v>554</v>
      </c>
      <c r="D543" s="3" t="s">
        <v>12</v>
      </c>
      <c r="E543" s="3" t="str" cm="1">
        <f t="array" ref="E543">_xlfn.IFS(Table1[[#This Row],[Age]]&lt;30, "Adolescent",Table1[[#This Row],[Age]]&gt;=50, "Older", Table1[[#This Row],[Age]]&gt;=30, "Adult")</f>
        <v>Adolescent</v>
      </c>
      <c r="F543" s="3">
        <v>20</v>
      </c>
      <c r="G543" s="3" t="s">
        <v>10</v>
      </c>
      <c r="H543" s="3">
        <v>1</v>
      </c>
      <c r="I543" s="4">
        <v>50</v>
      </c>
      <c r="J543" s="13">
        <f>H543*I543</f>
        <v>50</v>
      </c>
      <c r="K543" s="13">
        <f>J543*$N$3</f>
        <v>0.75</v>
      </c>
      <c r="L543" s="13">
        <f t="shared" si="8"/>
        <v>1</v>
      </c>
    </row>
    <row r="544" spans="1:12" x14ac:dyDescent="0.3">
      <c r="A544" s="3">
        <v>543</v>
      </c>
      <c r="B544" s="2">
        <v>45133</v>
      </c>
      <c r="C544" s="3" t="s">
        <v>555</v>
      </c>
      <c r="D544" s="3" t="s">
        <v>9</v>
      </c>
      <c r="E544" s="3" t="str" cm="1">
        <f t="array" ref="E544">_xlfn.IFS(Table1[[#This Row],[Age]]&lt;30, "Adolescent",Table1[[#This Row],[Age]]&gt;=50, "Older", Table1[[#This Row],[Age]]&gt;=30, "Adult")</f>
        <v>Adult</v>
      </c>
      <c r="F544" s="3">
        <v>49</v>
      </c>
      <c r="G544" s="3" t="s">
        <v>10</v>
      </c>
      <c r="H544" s="3">
        <v>2</v>
      </c>
      <c r="I544" s="4">
        <v>300</v>
      </c>
      <c r="J544" s="13">
        <f>H544*I544</f>
        <v>600</v>
      </c>
      <c r="K544" s="13">
        <f>J544*$N$3</f>
        <v>9</v>
      </c>
      <c r="L544" s="13">
        <f t="shared" si="8"/>
        <v>12</v>
      </c>
    </row>
    <row r="545" spans="1:12" x14ac:dyDescent="0.3">
      <c r="A545" s="3">
        <v>544</v>
      </c>
      <c r="B545" s="2">
        <v>45283</v>
      </c>
      <c r="C545" s="3" t="s">
        <v>556</v>
      </c>
      <c r="D545" s="3" t="s">
        <v>12</v>
      </c>
      <c r="E545" s="3" t="str" cm="1">
        <f t="array" ref="E545">_xlfn.IFS(Table1[[#This Row],[Age]]&lt;30, "Adolescent",Table1[[#This Row],[Age]]&gt;=50, "Older", Table1[[#This Row],[Age]]&gt;=30, "Adult")</f>
        <v>Adolescent</v>
      </c>
      <c r="F545" s="3">
        <v>27</v>
      </c>
      <c r="G545" s="3" t="s">
        <v>15</v>
      </c>
      <c r="H545" s="3">
        <v>1</v>
      </c>
      <c r="I545" s="4">
        <v>25</v>
      </c>
      <c r="J545" s="13">
        <f>H545*I545</f>
        <v>25</v>
      </c>
      <c r="K545" s="13">
        <f>J545*$N$3</f>
        <v>0.375</v>
      </c>
      <c r="L545" s="13">
        <f t="shared" si="8"/>
        <v>0.5</v>
      </c>
    </row>
    <row r="546" spans="1:12" x14ac:dyDescent="0.3">
      <c r="A546" s="3">
        <v>545</v>
      </c>
      <c r="B546" s="2">
        <v>45078</v>
      </c>
      <c r="C546" s="3" t="s">
        <v>557</v>
      </c>
      <c r="D546" s="3" t="s">
        <v>9</v>
      </c>
      <c r="E546" s="3" t="str" cm="1">
        <f t="array" ref="E546">_xlfn.IFS(Table1[[#This Row],[Age]]&lt;30, "Adolescent",Table1[[#This Row],[Age]]&gt;=50, "Older", Table1[[#This Row],[Age]]&gt;=30, "Adult")</f>
        <v>Adolescent</v>
      </c>
      <c r="F546" s="3">
        <v>27</v>
      </c>
      <c r="G546" s="3" t="s">
        <v>13</v>
      </c>
      <c r="H546" s="3">
        <v>2</v>
      </c>
      <c r="I546" s="4">
        <v>25</v>
      </c>
      <c r="J546" s="13">
        <f>H546*I546</f>
        <v>50</v>
      </c>
      <c r="K546" s="13">
        <f>J546*$N$3</f>
        <v>0.75</v>
      </c>
      <c r="L546" s="13">
        <f t="shared" si="8"/>
        <v>1</v>
      </c>
    </row>
    <row r="547" spans="1:12" x14ac:dyDescent="0.3">
      <c r="A547" s="3">
        <v>546</v>
      </c>
      <c r="B547" s="2">
        <v>45210</v>
      </c>
      <c r="C547" s="3" t="s">
        <v>558</v>
      </c>
      <c r="D547" s="3" t="s">
        <v>12</v>
      </c>
      <c r="E547" s="3" t="str" cm="1">
        <f t="array" ref="E547">_xlfn.IFS(Table1[[#This Row],[Age]]&lt;30, "Adolescent",Table1[[#This Row],[Age]]&gt;=50, "Older", Table1[[#This Row],[Age]]&gt;=30, "Adult")</f>
        <v>Adult</v>
      </c>
      <c r="F547" s="3">
        <v>36</v>
      </c>
      <c r="G547" s="3" t="s">
        <v>15</v>
      </c>
      <c r="H547" s="3">
        <v>4</v>
      </c>
      <c r="I547" s="4">
        <v>50</v>
      </c>
      <c r="J547" s="13">
        <f>H547*I547</f>
        <v>200</v>
      </c>
      <c r="K547" s="13">
        <f>J547*$N$3</f>
        <v>3</v>
      </c>
      <c r="L547" s="13">
        <f t="shared" si="8"/>
        <v>4</v>
      </c>
    </row>
    <row r="548" spans="1:12" x14ac:dyDescent="0.3">
      <c r="A548" s="3">
        <v>547</v>
      </c>
      <c r="B548" s="2">
        <v>44992</v>
      </c>
      <c r="C548" s="3" t="s">
        <v>559</v>
      </c>
      <c r="D548" s="3" t="s">
        <v>9</v>
      </c>
      <c r="E548" s="3" t="str" cm="1">
        <f t="array" ref="E548">_xlfn.IFS(Table1[[#This Row],[Age]]&lt;30, "Adolescent",Table1[[#This Row],[Age]]&gt;=50, "Older", Table1[[#This Row],[Age]]&gt;=30, "Adult")</f>
        <v>Older</v>
      </c>
      <c r="F548" s="3">
        <v>63</v>
      </c>
      <c r="G548" s="3" t="s">
        <v>13</v>
      </c>
      <c r="H548" s="3">
        <v>4</v>
      </c>
      <c r="I548" s="4">
        <v>500</v>
      </c>
      <c r="J548" s="13">
        <f>H548*I548</f>
        <v>2000</v>
      </c>
      <c r="K548" s="13">
        <f>J548*$N$3</f>
        <v>30</v>
      </c>
      <c r="L548" s="13">
        <f t="shared" si="8"/>
        <v>40</v>
      </c>
    </row>
    <row r="549" spans="1:12" x14ac:dyDescent="0.3">
      <c r="A549" s="3">
        <v>548</v>
      </c>
      <c r="B549" s="2">
        <v>45025</v>
      </c>
      <c r="C549" s="3" t="s">
        <v>560</v>
      </c>
      <c r="D549" s="3" t="s">
        <v>12</v>
      </c>
      <c r="E549" s="3" t="str" cm="1">
        <f t="array" ref="E549">_xlfn.IFS(Table1[[#This Row],[Age]]&lt;30, "Adolescent",Table1[[#This Row],[Age]]&gt;=50, "Older", Table1[[#This Row],[Age]]&gt;=30, "Adult")</f>
        <v>Older</v>
      </c>
      <c r="F549" s="3">
        <v>51</v>
      </c>
      <c r="G549" s="3" t="s">
        <v>13</v>
      </c>
      <c r="H549" s="3">
        <v>2</v>
      </c>
      <c r="I549" s="4">
        <v>30</v>
      </c>
      <c r="J549" s="13">
        <f>H549*I549</f>
        <v>60</v>
      </c>
      <c r="K549" s="13">
        <f>J549*$N$3</f>
        <v>0.89999999999999991</v>
      </c>
      <c r="L549" s="13">
        <f t="shared" si="8"/>
        <v>1.2</v>
      </c>
    </row>
    <row r="550" spans="1:12" x14ac:dyDescent="0.3">
      <c r="A550" s="3">
        <v>549</v>
      </c>
      <c r="B550" s="2">
        <v>45142</v>
      </c>
      <c r="C550" s="3" t="s">
        <v>561</v>
      </c>
      <c r="D550" s="3" t="s">
        <v>12</v>
      </c>
      <c r="E550" s="3" t="str" cm="1">
        <f t="array" ref="E550">_xlfn.IFS(Table1[[#This Row],[Age]]&lt;30, "Adolescent",Table1[[#This Row],[Age]]&gt;=50, "Older", Table1[[#This Row],[Age]]&gt;=30, "Adult")</f>
        <v>Older</v>
      </c>
      <c r="F550" s="3">
        <v>50</v>
      </c>
      <c r="G550" s="3" t="s">
        <v>10</v>
      </c>
      <c r="H550" s="3">
        <v>2</v>
      </c>
      <c r="I550" s="4">
        <v>50</v>
      </c>
      <c r="J550" s="13">
        <f>H550*I550</f>
        <v>100</v>
      </c>
      <c r="K550" s="13">
        <f>J550*$N$3</f>
        <v>1.5</v>
      </c>
      <c r="L550" s="13">
        <f t="shared" si="8"/>
        <v>2</v>
      </c>
    </row>
    <row r="551" spans="1:12" x14ac:dyDescent="0.3">
      <c r="A551" s="3">
        <v>550</v>
      </c>
      <c r="B551" s="2">
        <v>45267</v>
      </c>
      <c r="C551" s="3" t="s">
        <v>562</v>
      </c>
      <c r="D551" s="3" t="s">
        <v>9</v>
      </c>
      <c r="E551" s="3" t="str" cm="1">
        <f t="array" ref="E551">_xlfn.IFS(Table1[[#This Row],[Age]]&lt;30, "Adolescent",Table1[[#This Row],[Age]]&gt;=50, "Older", Table1[[#This Row],[Age]]&gt;=30, "Adult")</f>
        <v>Adult</v>
      </c>
      <c r="F551" s="3">
        <v>40</v>
      </c>
      <c r="G551" s="3" t="s">
        <v>13</v>
      </c>
      <c r="H551" s="3">
        <v>3</v>
      </c>
      <c r="I551" s="4">
        <v>300</v>
      </c>
      <c r="J551" s="13">
        <f>H551*I551</f>
        <v>900</v>
      </c>
      <c r="K551" s="13">
        <f>J551*$N$3</f>
        <v>13.5</v>
      </c>
      <c r="L551" s="13">
        <f t="shared" si="8"/>
        <v>18</v>
      </c>
    </row>
    <row r="552" spans="1:12" x14ac:dyDescent="0.3">
      <c r="A552" s="3">
        <v>551</v>
      </c>
      <c r="B552" s="2">
        <v>45121</v>
      </c>
      <c r="C552" s="3" t="s">
        <v>563</v>
      </c>
      <c r="D552" s="3" t="s">
        <v>9</v>
      </c>
      <c r="E552" s="3" t="str" cm="1">
        <f t="array" ref="E552">_xlfn.IFS(Table1[[#This Row],[Age]]&lt;30, "Adolescent",Table1[[#This Row],[Age]]&gt;=50, "Older", Table1[[#This Row],[Age]]&gt;=30, "Adult")</f>
        <v>Adult</v>
      </c>
      <c r="F552" s="3">
        <v>45</v>
      </c>
      <c r="G552" s="3" t="s">
        <v>15</v>
      </c>
      <c r="H552" s="3">
        <v>3</v>
      </c>
      <c r="I552" s="4">
        <v>300</v>
      </c>
      <c r="J552" s="13">
        <f>H552*I552</f>
        <v>900</v>
      </c>
      <c r="K552" s="13">
        <f>J552*$N$3</f>
        <v>13.5</v>
      </c>
      <c r="L552" s="13">
        <f t="shared" si="8"/>
        <v>18</v>
      </c>
    </row>
    <row r="553" spans="1:12" x14ac:dyDescent="0.3">
      <c r="A553" s="3">
        <v>552</v>
      </c>
      <c r="B553" s="2">
        <v>45273</v>
      </c>
      <c r="C553" s="3" t="s">
        <v>564</v>
      </c>
      <c r="D553" s="3" t="s">
        <v>12</v>
      </c>
      <c r="E553" s="3" t="str" cm="1">
        <f t="array" ref="E553">_xlfn.IFS(Table1[[#This Row],[Age]]&lt;30, "Adolescent",Table1[[#This Row],[Age]]&gt;=50, "Older", Table1[[#This Row],[Age]]&gt;=30, "Adult")</f>
        <v>Adult</v>
      </c>
      <c r="F553" s="3">
        <v>49</v>
      </c>
      <c r="G553" s="3" t="s">
        <v>15</v>
      </c>
      <c r="H553" s="3">
        <v>3</v>
      </c>
      <c r="I553" s="4">
        <v>25</v>
      </c>
      <c r="J553" s="13">
        <f>H553*I553</f>
        <v>75</v>
      </c>
      <c r="K553" s="13">
        <f>J553*$N$3</f>
        <v>1.125</v>
      </c>
      <c r="L553" s="13">
        <f t="shared" si="8"/>
        <v>1.5</v>
      </c>
    </row>
    <row r="554" spans="1:12" x14ac:dyDescent="0.3">
      <c r="A554" s="3">
        <v>553</v>
      </c>
      <c r="B554" s="2">
        <v>45016</v>
      </c>
      <c r="C554" s="3" t="s">
        <v>565</v>
      </c>
      <c r="D554" s="3" t="s">
        <v>9</v>
      </c>
      <c r="E554" s="3" t="str" cm="1">
        <f t="array" ref="E554">_xlfn.IFS(Table1[[#This Row],[Age]]&lt;30, "Adolescent",Table1[[#This Row],[Age]]&gt;=50, "Older", Table1[[#This Row],[Age]]&gt;=30, "Adult")</f>
        <v>Adolescent</v>
      </c>
      <c r="F554" s="3">
        <v>24</v>
      </c>
      <c r="G554" s="3" t="s">
        <v>13</v>
      </c>
      <c r="H554" s="3">
        <v>4</v>
      </c>
      <c r="I554" s="4">
        <v>300</v>
      </c>
      <c r="J554" s="13">
        <f>H554*I554</f>
        <v>1200</v>
      </c>
      <c r="K554" s="13">
        <f>J554*$N$3</f>
        <v>18</v>
      </c>
      <c r="L554" s="13">
        <f t="shared" si="8"/>
        <v>24</v>
      </c>
    </row>
    <row r="555" spans="1:12" x14ac:dyDescent="0.3">
      <c r="A555" s="3">
        <v>554</v>
      </c>
      <c r="B555" s="2">
        <v>45242</v>
      </c>
      <c r="C555" s="3" t="s">
        <v>566</v>
      </c>
      <c r="D555" s="3" t="s">
        <v>12</v>
      </c>
      <c r="E555" s="3" t="str" cm="1">
        <f t="array" ref="E555">_xlfn.IFS(Table1[[#This Row],[Age]]&lt;30, "Adolescent",Table1[[#This Row],[Age]]&gt;=50, "Older", Table1[[#This Row],[Age]]&gt;=30, "Adult")</f>
        <v>Adult</v>
      </c>
      <c r="F555" s="3">
        <v>46</v>
      </c>
      <c r="G555" s="3" t="s">
        <v>10</v>
      </c>
      <c r="H555" s="3">
        <v>3</v>
      </c>
      <c r="I555" s="4">
        <v>50</v>
      </c>
      <c r="J555" s="13">
        <f>H555*I555</f>
        <v>150</v>
      </c>
      <c r="K555" s="13">
        <f>J555*$N$3</f>
        <v>2.25</v>
      </c>
      <c r="L555" s="13">
        <f t="shared" si="8"/>
        <v>3</v>
      </c>
    </row>
    <row r="556" spans="1:12" x14ac:dyDescent="0.3">
      <c r="A556" s="3">
        <v>555</v>
      </c>
      <c r="B556" s="2">
        <v>45218</v>
      </c>
      <c r="C556" s="3" t="s">
        <v>567</v>
      </c>
      <c r="D556" s="3" t="s">
        <v>9</v>
      </c>
      <c r="E556" s="3" t="str" cm="1">
        <f t="array" ref="E556">_xlfn.IFS(Table1[[#This Row],[Age]]&lt;30, "Adolescent",Table1[[#This Row],[Age]]&gt;=50, "Older", Table1[[#This Row],[Age]]&gt;=30, "Adult")</f>
        <v>Adolescent</v>
      </c>
      <c r="F556" s="3">
        <v>25</v>
      </c>
      <c r="G556" s="3" t="s">
        <v>10</v>
      </c>
      <c r="H556" s="3">
        <v>1</v>
      </c>
      <c r="I556" s="4">
        <v>300</v>
      </c>
      <c r="J556" s="13">
        <f>H556*I556</f>
        <v>300</v>
      </c>
      <c r="K556" s="13">
        <f>J556*$N$3</f>
        <v>4.5</v>
      </c>
      <c r="L556" s="13">
        <f t="shared" si="8"/>
        <v>6</v>
      </c>
    </row>
    <row r="557" spans="1:12" x14ac:dyDescent="0.3">
      <c r="A557" s="3">
        <v>556</v>
      </c>
      <c r="B557" s="2">
        <v>45081</v>
      </c>
      <c r="C557" s="3" t="s">
        <v>568</v>
      </c>
      <c r="D557" s="3" t="s">
        <v>12</v>
      </c>
      <c r="E557" s="3" t="str" cm="1">
        <f t="array" ref="E557">_xlfn.IFS(Table1[[#This Row],[Age]]&lt;30, "Adolescent",Table1[[#This Row],[Age]]&gt;=50, "Older", Table1[[#This Row],[Age]]&gt;=30, "Adult")</f>
        <v>Adolescent</v>
      </c>
      <c r="F557" s="3">
        <v>18</v>
      </c>
      <c r="G557" s="3" t="s">
        <v>15</v>
      </c>
      <c r="H557" s="3">
        <v>1</v>
      </c>
      <c r="I557" s="4">
        <v>50</v>
      </c>
      <c r="J557" s="13">
        <f>H557*I557</f>
        <v>50</v>
      </c>
      <c r="K557" s="13">
        <f>J557*$N$3</f>
        <v>0.75</v>
      </c>
      <c r="L557" s="13">
        <f t="shared" si="8"/>
        <v>1</v>
      </c>
    </row>
    <row r="558" spans="1:12" x14ac:dyDescent="0.3">
      <c r="A558" s="3">
        <v>557</v>
      </c>
      <c r="B558" s="2">
        <v>45134</v>
      </c>
      <c r="C558" s="3" t="s">
        <v>569</v>
      </c>
      <c r="D558" s="3" t="s">
        <v>12</v>
      </c>
      <c r="E558" s="3" t="str" cm="1">
        <f t="array" ref="E558">_xlfn.IFS(Table1[[#This Row],[Age]]&lt;30, "Adolescent",Table1[[#This Row],[Age]]&gt;=50, "Older", Table1[[#This Row],[Age]]&gt;=30, "Adult")</f>
        <v>Adolescent</v>
      </c>
      <c r="F558" s="3">
        <v>20</v>
      </c>
      <c r="G558" s="3" t="s">
        <v>10</v>
      </c>
      <c r="H558" s="3">
        <v>3</v>
      </c>
      <c r="I558" s="4">
        <v>30</v>
      </c>
      <c r="J558" s="13">
        <f>H558*I558</f>
        <v>90</v>
      </c>
      <c r="K558" s="13">
        <f>J558*$N$3</f>
        <v>1.3499999999999999</v>
      </c>
      <c r="L558" s="13">
        <f t="shared" si="8"/>
        <v>1.8</v>
      </c>
    </row>
    <row r="559" spans="1:12" x14ac:dyDescent="0.3">
      <c r="A559" s="3">
        <v>558</v>
      </c>
      <c r="B559" s="2">
        <v>45207</v>
      </c>
      <c r="C559" s="3" t="s">
        <v>570</v>
      </c>
      <c r="D559" s="3" t="s">
        <v>12</v>
      </c>
      <c r="E559" s="3" t="str" cm="1">
        <f t="array" ref="E559">_xlfn.IFS(Table1[[#This Row],[Age]]&lt;30, "Adolescent",Table1[[#This Row],[Age]]&gt;=50, "Older", Table1[[#This Row],[Age]]&gt;=30, "Adult")</f>
        <v>Adult</v>
      </c>
      <c r="F559" s="3">
        <v>41</v>
      </c>
      <c r="G559" s="3" t="s">
        <v>13</v>
      </c>
      <c r="H559" s="3">
        <v>1</v>
      </c>
      <c r="I559" s="4">
        <v>25</v>
      </c>
      <c r="J559" s="13">
        <f>H559*I559</f>
        <v>25</v>
      </c>
      <c r="K559" s="13">
        <f>J559*$N$3</f>
        <v>0.375</v>
      </c>
      <c r="L559" s="13">
        <f t="shared" si="8"/>
        <v>0.5</v>
      </c>
    </row>
    <row r="560" spans="1:12" x14ac:dyDescent="0.3">
      <c r="A560" s="3">
        <v>559</v>
      </c>
      <c r="B560" s="2">
        <v>44927</v>
      </c>
      <c r="C560" s="3" t="s">
        <v>571</v>
      </c>
      <c r="D560" s="3" t="s">
        <v>12</v>
      </c>
      <c r="E560" s="3" t="str" cm="1">
        <f t="array" ref="E560">_xlfn.IFS(Table1[[#This Row],[Age]]&lt;30, "Adolescent",Table1[[#This Row],[Age]]&gt;=50, "Older", Table1[[#This Row],[Age]]&gt;=30, "Adult")</f>
        <v>Adult</v>
      </c>
      <c r="F560" s="3">
        <v>40</v>
      </c>
      <c r="G560" s="3" t="s">
        <v>13</v>
      </c>
      <c r="H560" s="3">
        <v>4</v>
      </c>
      <c r="I560" s="4">
        <v>300</v>
      </c>
      <c r="J560" s="13">
        <f>H560*I560</f>
        <v>1200</v>
      </c>
      <c r="K560" s="13">
        <f>J560*$N$3</f>
        <v>18</v>
      </c>
      <c r="L560" s="13">
        <f t="shared" si="8"/>
        <v>24</v>
      </c>
    </row>
    <row r="561" spans="1:12" x14ac:dyDescent="0.3">
      <c r="A561" s="3">
        <v>560</v>
      </c>
      <c r="B561" s="2">
        <v>45082</v>
      </c>
      <c r="C561" s="3" t="s">
        <v>572</v>
      </c>
      <c r="D561" s="3" t="s">
        <v>12</v>
      </c>
      <c r="E561" s="3" t="str" cm="1">
        <f t="array" ref="E561">_xlfn.IFS(Table1[[#This Row],[Age]]&lt;30, "Adolescent",Table1[[#This Row],[Age]]&gt;=50, "Older", Table1[[#This Row],[Age]]&gt;=30, "Adult")</f>
        <v>Adolescent</v>
      </c>
      <c r="F561" s="3">
        <v>25</v>
      </c>
      <c r="G561" s="3" t="s">
        <v>15</v>
      </c>
      <c r="H561" s="3">
        <v>1</v>
      </c>
      <c r="I561" s="4">
        <v>50</v>
      </c>
      <c r="J561" s="13">
        <f>H561*I561</f>
        <v>50</v>
      </c>
      <c r="K561" s="13">
        <f>J561*$N$3</f>
        <v>0.75</v>
      </c>
      <c r="L561" s="13">
        <f t="shared" si="8"/>
        <v>1</v>
      </c>
    </row>
    <row r="562" spans="1:12" x14ac:dyDescent="0.3">
      <c r="A562" s="3">
        <v>561</v>
      </c>
      <c r="B562" s="2">
        <v>45073</v>
      </c>
      <c r="C562" s="3" t="s">
        <v>573</v>
      </c>
      <c r="D562" s="3" t="s">
        <v>12</v>
      </c>
      <c r="E562" s="3" t="str" cm="1">
        <f t="array" ref="E562">_xlfn.IFS(Table1[[#This Row],[Age]]&lt;30, "Adolescent",Table1[[#This Row],[Age]]&gt;=50, "Older", Table1[[#This Row],[Age]]&gt;=30, "Adult")</f>
        <v>Older</v>
      </c>
      <c r="F562" s="3">
        <v>64</v>
      </c>
      <c r="G562" s="3" t="s">
        <v>13</v>
      </c>
      <c r="H562" s="3">
        <v>4</v>
      </c>
      <c r="I562" s="4">
        <v>500</v>
      </c>
      <c r="J562" s="13">
        <f>H562*I562</f>
        <v>2000</v>
      </c>
      <c r="K562" s="13">
        <f>J562*$N$3</f>
        <v>30</v>
      </c>
      <c r="L562" s="13">
        <f t="shared" si="8"/>
        <v>40</v>
      </c>
    </row>
    <row r="563" spans="1:12" x14ac:dyDescent="0.3">
      <c r="A563" s="3">
        <v>562</v>
      </c>
      <c r="B563" s="2">
        <v>45034</v>
      </c>
      <c r="C563" s="3" t="s">
        <v>574</v>
      </c>
      <c r="D563" s="3" t="s">
        <v>9</v>
      </c>
      <c r="E563" s="3" t="str" cm="1">
        <f t="array" ref="E563">_xlfn.IFS(Table1[[#This Row],[Age]]&lt;30, "Adolescent",Table1[[#This Row],[Age]]&gt;=50, "Older", Table1[[#This Row],[Age]]&gt;=30, "Adult")</f>
        <v>Older</v>
      </c>
      <c r="F563" s="3">
        <v>54</v>
      </c>
      <c r="G563" s="3" t="s">
        <v>15</v>
      </c>
      <c r="H563" s="3">
        <v>2</v>
      </c>
      <c r="I563" s="4">
        <v>25</v>
      </c>
      <c r="J563" s="13">
        <f>H563*I563</f>
        <v>50</v>
      </c>
      <c r="K563" s="13">
        <f>J563*$N$3</f>
        <v>0.75</v>
      </c>
      <c r="L563" s="13">
        <f t="shared" si="8"/>
        <v>1</v>
      </c>
    </row>
    <row r="564" spans="1:12" x14ac:dyDescent="0.3">
      <c r="A564" s="3">
        <v>563</v>
      </c>
      <c r="B564" s="2">
        <v>45147</v>
      </c>
      <c r="C564" s="3" t="s">
        <v>575</v>
      </c>
      <c r="D564" s="3" t="s">
        <v>9</v>
      </c>
      <c r="E564" s="3" t="str" cm="1">
        <f t="array" ref="E564">_xlfn.IFS(Table1[[#This Row],[Age]]&lt;30, "Adolescent",Table1[[#This Row],[Age]]&gt;=50, "Older", Table1[[#This Row],[Age]]&gt;=30, "Adult")</f>
        <v>Adolescent</v>
      </c>
      <c r="F564" s="3">
        <v>20</v>
      </c>
      <c r="G564" s="3" t="s">
        <v>13</v>
      </c>
      <c r="H564" s="3">
        <v>2</v>
      </c>
      <c r="I564" s="4">
        <v>30</v>
      </c>
      <c r="J564" s="13">
        <f>H564*I564</f>
        <v>60</v>
      </c>
      <c r="K564" s="13">
        <f>J564*$N$3</f>
        <v>0.89999999999999991</v>
      </c>
      <c r="L564" s="13">
        <f t="shared" si="8"/>
        <v>1.2</v>
      </c>
    </row>
    <row r="565" spans="1:12" x14ac:dyDescent="0.3">
      <c r="A565" s="3">
        <v>564</v>
      </c>
      <c r="B565" s="2">
        <v>45223</v>
      </c>
      <c r="C565" s="3" t="s">
        <v>576</v>
      </c>
      <c r="D565" s="3" t="s">
        <v>9</v>
      </c>
      <c r="E565" s="3" t="str" cm="1">
        <f t="array" ref="E565">_xlfn.IFS(Table1[[#This Row],[Age]]&lt;30, "Adolescent",Table1[[#This Row],[Age]]&gt;=50, "Older", Table1[[#This Row],[Age]]&gt;=30, "Adult")</f>
        <v>Older</v>
      </c>
      <c r="F565" s="3">
        <v>50</v>
      </c>
      <c r="G565" s="3" t="s">
        <v>15</v>
      </c>
      <c r="H565" s="3">
        <v>2</v>
      </c>
      <c r="I565" s="4">
        <v>50</v>
      </c>
      <c r="J565" s="13">
        <f>H565*I565</f>
        <v>100</v>
      </c>
      <c r="K565" s="13">
        <f>J565*$N$3</f>
        <v>1.5</v>
      </c>
      <c r="L565" s="13">
        <f t="shared" si="8"/>
        <v>2</v>
      </c>
    </row>
    <row r="566" spans="1:12" x14ac:dyDescent="0.3">
      <c r="A566" s="3">
        <v>565</v>
      </c>
      <c r="B566" s="2">
        <v>45237</v>
      </c>
      <c r="C566" s="3" t="s">
        <v>577</v>
      </c>
      <c r="D566" s="3" t="s">
        <v>12</v>
      </c>
      <c r="E566" s="3" t="str" cm="1">
        <f t="array" ref="E566">_xlfn.IFS(Table1[[#This Row],[Age]]&lt;30, "Adolescent",Table1[[#This Row],[Age]]&gt;=50, "Older", Table1[[#This Row],[Age]]&gt;=30, "Adult")</f>
        <v>Adult</v>
      </c>
      <c r="F566" s="3">
        <v>45</v>
      </c>
      <c r="G566" s="3" t="s">
        <v>10</v>
      </c>
      <c r="H566" s="3">
        <v>2</v>
      </c>
      <c r="I566" s="4">
        <v>30</v>
      </c>
      <c r="J566" s="13">
        <f>H566*I566</f>
        <v>60</v>
      </c>
      <c r="K566" s="13">
        <f>J566*$N$3</f>
        <v>0.89999999999999991</v>
      </c>
      <c r="L566" s="13">
        <f t="shared" si="8"/>
        <v>1.2</v>
      </c>
    </row>
    <row r="567" spans="1:12" x14ac:dyDescent="0.3">
      <c r="A567" s="3">
        <v>566</v>
      </c>
      <c r="B567" s="2">
        <v>45262</v>
      </c>
      <c r="C567" s="3" t="s">
        <v>578</v>
      </c>
      <c r="D567" s="3" t="s">
        <v>12</v>
      </c>
      <c r="E567" s="3" t="str" cm="1">
        <f t="array" ref="E567">_xlfn.IFS(Table1[[#This Row],[Age]]&lt;30, "Adolescent",Table1[[#This Row],[Age]]&gt;=50, "Older", Table1[[#This Row],[Age]]&gt;=30, "Adult")</f>
        <v>Older</v>
      </c>
      <c r="F567" s="3">
        <v>64</v>
      </c>
      <c r="G567" s="3" t="s">
        <v>13</v>
      </c>
      <c r="H567" s="3">
        <v>1</v>
      </c>
      <c r="I567" s="4">
        <v>30</v>
      </c>
      <c r="J567" s="13">
        <f>H567*I567</f>
        <v>30</v>
      </c>
      <c r="K567" s="13">
        <f>J567*$N$3</f>
        <v>0.44999999999999996</v>
      </c>
      <c r="L567" s="13">
        <f t="shared" si="8"/>
        <v>0.6</v>
      </c>
    </row>
    <row r="568" spans="1:12" x14ac:dyDescent="0.3">
      <c r="A568" s="3">
        <v>567</v>
      </c>
      <c r="B568" s="2">
        <v>45091</v>
      </c>
      <c r="C568" s="3" t="s">
        <v>579</v>
      </c>
      <c r="D568" s="3" t="s">
        <v>12</v>
      </c>
      <c r="E568" s="3" t="str" cm="1">
        <f t="array" ref="E568">_xlfn.IFS(Table1[[#This Row],[Age]]&lt;30, "Adolescent",Table1[[#This Row],[Age]]&gt;=50, "Older", Table1[[#This Row],[Age]]&gt;=30, "Adult")</f>
        <v>Adolescent</v>
      </c>
      <c r="F568" s="3">
        <v>25</v>
      </c>
      <c r="G568" s="3" t="s">
        <v>13</v>
      </c>
      <c r="H568" s="3">
        <v>3</v>
      </c>
      <c r="I568" s="4">
        <v>300</v>
      </c>
      <c r="J568" s="13">
        <f>H568*I568</f>
        <v>900</v>
      </c>
      <c r="K568" s="13">
        <f>J568*$N$3</f>
        <v>13.5</v>
      </c>
      <c r="L568" s="13">
        <f t="shared" si="8"/>
        <v>18</v>
      </c>
    </row>
    <row r="569" spans="1:12" x14ac:dyDescent="0.3">
      <c r="A569" s="3">
        <v>568</v>
      </c>
      <c r="B569" s="2">
        <v>45165</v>
      </c>
      <c r="C569" s="3" t="s">
        <v>580</v>
      </c>
      <c r="D569" s="3" t="s">
        <v>12</v>
      </c>
      <c r="E569" s="3" t="str" cm="1">
        <f t="array" ref="E569">_xlfn.IFS(Table1[[#This Row],[Age]]&lt;30, "Adolescent",Table1[[#This Row],[Age]]&gt;=50, "Older", Table1[[#This Row],[Age]]&gt;=30, "Adult")</f>
        <v>Older</v>
      </c>
      <c r="F569" s="3">
        <v>51</v>
      </c>
      <c r="G569" s="3" t="s">
        <v>15</v>
      </c>
      <c r="H569" s="3">
        <v>1</v>
      </c>
      <c r="I569" s="4">
        <v>300</v>
      </c>
      <c r="J569" s="13">
        <f>H569*I569</f>
        <v>300</v>
      </c>
      <c r="K569" s="13">
        <f>J569*$N$3</f>
        <v>4.5</v>
      </c>
      <c r="L569" s="13">
        <f t="shared" si="8"/>
        <v>6</v>
      </c>
    </row>
    <row r="570" spans="1:12" x14ac:dyDescent="0.3">
      <c r="A570" s="3">
        <v>569</v>
      </c>
      <c r="B570" s="2">
        <v>45153</v>
      </c>
      <c r="C570" s="3" t="s">
        <v>581</v>
      </c>
      <c r="D570" s="3" t="s">
        <v>9</v>
      </c>
      <c r="E570" s="3" t="str" cm="1">
        <f t="array" ref="E570">_xlfn.IFS(Table1[[#This Row],[Age]]&lt;30, "Adolescent",Table1[[#This Row],[Age]]&gt;=50, "Older", Table1[[#This Row],[Age]]&gt;=30, "Adult")</f>
        <v>Older</v>
      </c>
      <c r="F570" s="3">
        <v>52</v>
      </c>
      <c r="G570" s="3" t="s">
        <v>15</v>
      </c>
      <c r="H570" s="3">
        <v>4</v>
      </c>
      <c r="I570" s="4">
        <v>50</v>
      </c>
      <c r="J570" s="13">
        <f>H570*I570</f>
        <v>200</v>
      </c>
      <c r="K570" s="13">
        <f>J570*$N$3</f>
        <v>3</v>
      </c>
      <c r="L570" s="13">
        <f t="shared" si="8"/>
        <v>4</v>
      </c>
    </row>
    <row r="571" spans="1:12" x14ac:dyDescent="0.3">
      <c r="A571" s="3">
        <v>570</v>
      </c>
      <c r="B571" s="2">
        <v>45153</v>
      </c>
      <c r="C571" s="3" t="s">
        <v>582</v>
      </c>
      <c r="D571" s="3" t="s">
        <v>9</v>
      </c>
      <c r="E571" s="3" t="str" cm="1">
        <f t="array" ref="E571">_xlfn.IFS(Table1[[#This Row],[Age]]&lt;30, "Adolescent",Table1[[#This Row],[Age]]&gt;=50, "Older", Table1[[#This Row],[Age]]&gt;=30, "Adult")</f>
        <v>Adult</v>
      </c>
      <c r="F571" s="3">
        <v>49</v>
      </c>
      <c r="G571" s="3" t="s">
        <v>13</v>
      </c>
      <c r="H571" s="3">
        <v>1</v>
      </c>
      <c r="I571" s="4">
        <v>500</v>
      </c>
      <c r="J571" s="13">
        <f>H571*I571</f>
        <v>500</v>
      </c>
      <c r="K571" s="13">
        <f>J571*$N$3</f>
        <v>7.5</v>
      </c>
      <c r="L571" s="13">
        <f t="shared" si="8"/>
        <v>10</v>
      </c>
    </row>
    <row r="572" spans="1:12" x14ac:dyDescent="0.3">
      <c r="A572" s="3">
        <v>571</v>
      </c>
      <c r="B572" s="2">
        <v>45272</v>
      </c>
      <c r="C572" s="3" t="s">
        <v>583</v>
      </c>
      <c r="D572" s="3" t="s">
        <v>12</v>
      </c>
      <c r="E572" s="3" t="str" cm="1">
        <f t="array" ref="E572">_xlfn.IFS(Table1[[#This Row],[Age]]&lt;30, "Adolescent",Table1[[#This Row],[Age]]&gt;=50, "Older", Table1[[#This Row],[Age]]&gt;=30, "Adult")</f>
        <v>Adult</v>
      </c>
      <c r="F572" s="3">
        <v>41</v>
      </c>
      <c r="G572" s="3" t="s">
        <v>15</v>
      </c>
      <c r="H572" s="3">
        <v>1</v>
      </c>
      <c r="I572" s="4">
        <v>50</v>
      </c>
      <c r="J572" s="13">
        <f>H572*I572</f>
        <v>50</v>
      </c>
      <c r="K572" s="13">
        <f>J572*$N$3</f>
        <v>0.75</v>
      </c>
      <c r="L572" s="13">
        <f t="shared" si="8"/>
        <v>1</v>
      </c>
    </row>
    <row r="573" spans="1:12" x14ac:dyDescent="0.3">
      <c r="A573" s="3">
        <v>572</v>
      </c>
      <c r="B573" s="2">
        <v>45036</v>
      </c>
      <c r="C573" s="3" t="s">
        <v>584</v>
      </c>
      <c r="D573" s="3" t="s">
        <v>9</v>
      </c>
      <c r="E573" s="3" t="str" cm="1">
        <f t="array" ref="E573">_xlfn.IFS(Table1[[#This Row],[Age]]&lt;30, "Adolescent",Table1[[#This Row],[Age]]&gt;=50, "Older", Table1[[#This Row],[Age]]&gt;=30, "Adult")</f>
        <v>Adult</v>
      </c>
      <c r="F573" s="3">
        <v>31</v>
      </c>
      <c r="G573" s="3" t="s">
        <v>13</v>
      </c>
      <c r="H573" s="3">
        <v>4</v>
      </c>
      <c r="I573" s="4">
        <v>500</v>
      </c>
      <c r="J573" s="13">
        <f>H573*I573</f>
        <v>2000</v>
      </c>
      <c r="K573" s="13">
        <f>J573*$N$3</f>
        <v>30</v>
      </c>
      <c r="L573" s="13">
        <f t="shared" si="8"/>
        <v>40</v>
      </c>
    </row>
    <row r="574" spans="1:12" x14ac:dyDescent="0.3">
      <c r="A574" s="3">
        <v>573</v>
      </c>
      <c r="B574" s="2">
        <v>45188</v>
      </c>
      <c r="C574" s="3" t="s">
        <v>585</v>
      </c>
      <c r="D574" s="3" t="s">
        <v>9</v>
      </c>
      <c r="E574" s="3" t="str" cm="1">
        <f t="array" ref="E574">_xlfn.IFS(Table1[[#This Row],[Age]]&lt;30, "Adolescent",Table1[[#This Row],[Age]]&gt;=50, "Older", Table1[[#This Row],[Age]]&gt;=30, "Adult")</f>
        <v>Adult</v>
      </c>
      <c r="F574" s="3">
        <v>49</v>
      </c>
      <c r="G574" s="3" t="s">
        <v>10</v>
      </c>
      <c r="H574" s="3">
        <v>2</v>
      </c>
      <c r="I574" s="4">
        <v>30</v>
      </c>
      <c r="J574" s="13">
        <f>H574*I574</f>
        <v>60</v>
      </c>
      <c r="K574" s="13">
        <f>J574*$N$3</f>
        <v>0.89999999999999991</v>
      </c>
      <c r="L574" s="13">
        <f t="shared" si="8"/>
        <v>1.2</v>
      </c>
    </row>
    <row r="575" spans="1:12" x14ac:dyDescent="0.3">
      <c r="A575" s="3">
        <v>574</v>
      </c>
      <c r="B575" s="2">
        <v>45169</v>
      </c>
      <c r="C575" s="3" t="s">
        <v>586</v>
      </c>
      <c r="D575" s="3" t="s">
        <v>12</v>
      </c>
      <c r="E575" s="3" t="str" cm="1">
        <f t="array" ref="E575">_xlfn.IFS(Table1[[#This Row],[Age]]&lt;30, "Adolescent",Table1[[#This Row],[Age]]&gt;=50, "Older", Table1[[#This Row],[Age]]&gt;=30, "Adult")</f>
        <v>Older</v>
      </c>
      <c r="F575" s="3">
        <v>63</v>
      </c>
      <c r="G575" s="3" t="s">
        <v>15</v>
      </c>
      <c r="H575" s="3">
        <v>2</v>
      </c>
      <c r="I575" s="4">
        <v>25</v>
      </c>
      <c r="J575" s="13">
        <f>H575*I575</f>
        <v>50</v>
      </c>
      <c r="K575" s="13">
        <f>J575*$N$3</f>
        <v>0.75</v>
      </c>
      <c r="L575" s="13">
        <f t="shared" si="8"/>
        <v>1</v>
      </c>
    </row>
    <row r="576" spans="1:12" x14ac:dyDescent="0.3">
      <c r="A576" s="3">
        <v>575</v>
      </c>
      <c r="B576" s="2">
        <v>45013</v>
      </c>
      <c r="C576" s="3" t="s">
        <v>587</v>
      </c>
      <c r="D576" s="3" t="s">
        <v>9</v>
      </c>
      <c r="E576" s="3" t="str" cm="1">
        <f t="array" ref="E576">_xlfn.IFS(Table1[[#This Row],[Age]]&lt;30, "Adolescent",Table1[[#This Row],[Age]]&gt;=50, "Older", Table1[[#This Row],[Age]]&gt;=30, "Adult")</f>
        <v>Older</v>
      </c>
      <c r="F576" s="3">
        <v>60</v>
      </c>
      <c r="G576" s="3" t="s">
        <v>13</v>
      </c>
      <c r="H576" s="3">
        <v>2</v>
      </c>
      <c r="I576" s="4">
        <v>50</v>
      </c>
      <c r="J576" s="13">
        <f>H576*I576</f>
        <v>100</v>
      </c>
      <c r="K576" s="13">
        <f>J576*$N$3</f>
        <v>1.5</v>
      </c>
      <c r="L576" s="13">
        <f t="shared" si="8"/>
        <v>2</v>
      </c>
    </row>
    <row r="577" spans="1:12" x14ac:dyDescent="0.3">
      <c r="A577" s="3">
        <v>576</v>
      </c>
      <c r="B577" s="2">
        <v>45264</v>
      </c>
      <c r="C577" s="3" t="s">
        <v>588</v>
      </c>
      <c r="D577" s="3" t="s">
        <v>12</v>
      </c>
      <c r="E577" s="3" t="str" cm="1">
        <f t="array" ref="E577">_xlfn.IFS(Table1[[#This Row],[Age]]&lt;30, "Adolescent",Table1[[#This Row],[Age]]&gt;=50, "Older", Table1[[#This Row],[Age]]&gt;=30, "Adult")</f>
        <v>Adult</v>
      </c>
      <c r="F577" s="3">
        <v>33</v>
      </c>
      <c r="G577" s="3" t="s">
        <v>10</v>
      </c>
      <c r="H577" s="3">
        <v>3</v>
      </c>
      <c r="I577" s="4">
        <v>50</v>
      </c>
      <c r="J577" s="13">
        <f>H577*I577</f>
        <v>150</v>
      </c>
      <c r="K577" s="13">
        <f>J577*$N$3</f>
        <v>2.25</v>
      </c>
      <c r="L577" s="13">
        <f t="shared" si="8"/>
        <v>3</v>
      </c>
    </row>
    <row r="578" spans="1:12" x14ac:dyDescent="0.3">
      <c r="A578" s="3">
        <v>577</v>
      </c>
      <c r="B578" s="2">
        <v>44970</v>
      </c>
      <c r="C578" s="3" t="s">
        <v>589</v>
      </c>
      <c r="D578" s="3" t="s">
        <v>9</v>
      </c>
      <c r="E578" s="3" t="str" cm="1">
        <f t="array" ref="E578">_xlfn.IFS(Table1[[#This Row],[Age]]&lt;30, "Adolescent",Table1[[#This Row],[Age]]&gt;=50, "Older", Table1[[#This Row],[Age]]&gt;=30, "Adult")</f>
        <v>Adolescent</v>
      </c>
      <c r="F578" s="3">
        <v>21</v>
      </c>
      <c r="G578" s="3" t="s">
        <v>10</v>
      </c>
      <c r="H578" s="3">
        <v>4</v>
      </c>
      <c r="I578" s="4">
        <v>500</v>
      </c>
      <c r="J578" s="13">
        <f>H578*I578</f>
        <v>2000</v>
      </c>
      <c r="K578" s="13">
        <f>J578*$N$3</f>
        <v>30</v>
      </c>
      <c r="L578" s="13">
        <f t="shared" si="8"/>
        <v>40</v>
      </c>
    </row>
    <row r="579" spans="1:12" x14ac:dyDescent="0.3">
      <c r="A579" s="3">
        <v>578</v>
      </c>
      <c r="B579" s="2">
        <v>45072</v>
      </c>
      <c r="C579" s="3" t="s">
        <v>590</v>
      </c>
      <c r="D579" s="3" t="s">
        <v>12</v>
      </c>
      <c r="E579" s="3" t="str" cm="1">
        <f t="array" ref="E579">_xlfn.IFS(Table1[[#This Row],[Age]]&lt;30, "Adolescent",Table1[[#This Row],[Age]]&gt;=50, "Older", Table1[[#This Row],[Age]]&gt;=30, "Adult")</f>
        <v>Older</v>
      </c>
      <c r="F579" s="3">
        <v>54</v>
      </c>
      <c r="G579" s="3" t="s">
        <v>13</v>
      </c>
      <c r="H579" s="3">
        <v>4</v>
      </c>
      <c r="I579" s="4">
        <v>30</v>
      </c>
      <c r="J579" s="13">
        <f>H579*I579</f>
        <v>120</v>
      </c>
      <c r="K579" s="13">
        <f>J579*$N$3</f>
        <v>1.7999999999999998</v>
      </c>
      <c r="L579" s="13">
        <f t="shared" ref="L579:L642" si="9">J579*$N$4</f>
        <v>2.4</v>
      </c>
    </row>
    <row r="580" spans="1:12" x14ac:dyDescent="0.3">
      <c r="A580" s="3">
        <v>579</v>
      </c>
      <c r="B580" s="2">
        <v>45190</v>
      </c>
      <c r="C580" s="3" t="s">
        <v>591</v>
      </c>
      <c r="D580" s="3" t="s">
        <v>12</v>
      </c>
      <c r="E580" s="3" t="str" cm="1">
        <f t="array" ref="E580">_xlfn.IFS(Table1[[#This Row],[Age]]&lt;30, "Adolescent",Table1[[#This Row],[Age]]&gt;=50, "Older", Table1[[#This Row],[Age]]&gt;=30, "Adult")</f>
        <v>Adult</v>
      </c>
      <c r="F580" s="3">
        <v>38</v>
      </c>
      <c r="G580" s="3" t="s">
        <v>15</v>
      </c>
      <c r="H580" s="3">
        <v>1</v>
      </c>
      <c r="I580" s="4">
        <v>30</v>
      </c>
      <c r="J580" s="13">
        <f>H580*I580</f>
        <v>30</v>
      </c>
      <c r="K580" s="13">
        <f>J580*$N$3</f>
        <v>0.44999999999999996</v>
      </c>
      <c r="L580" s="13">
        <f t="shared" si="9"/>
        <v>0.6</v>
      </c>
    </row>
    <row r="581" spans="1:12" x14ac:dyDescent="0.3">
      <c r="A581" s="3">
        <v>580</v>
      </c>
      <c r="B581" s="2">
        <v>45266</v>
      </c>
      <c r="C581" s="3" t="s">
        <v>592</v>
      </c>
      <c r="D581" s="3" t="s">
        <v>12</v>
      </c>
      <c r="E581" s="3" t="str" cm="1">
        <f t="array" ref="E581">_xlfn.IFS(Table1[[#This Row],[Age]]&lt;30, "Adolescent",Table1[[#This Row],[Age]]&gt;=50, "Older", Table1[[#This Row],[Age]]&gt;=30, "Adult")</f>
        <v>Adult</v>
      </c>
      <c r="F581" s="3">
        <v>31</v>
      </c>
      <c r="G581" s="3" t="s">
        <v>13</v>
      </c>
      <c r="H581" s="3">
        <v>3</v>
      </c>
      <c r="I581" s="4">
        <v>500</v>
      </c>
      <c r="J581" s="13">
        <f>H581*I581</f>
        <v>1500</v>
      </c>
      <c r="K581" s="13">
        <f>J581*$N$3</f>
        <v>22.5</v>
      </c>
      <c r="L581" s="13">
        <f t="shared" si="9"/>
        <v>30</v>
      </c>
    </row>
    <row r="582" spans="1:12" x14ac:dyDescent="0.3">
      <c r="A582" s="3">
        <v>581</v>
      </c>
      <c r="B582" s="2">
        <v>45251</v>
      </c>
      <c r="C582" s="3" t="s">
        <v>593</v>
      </c>
      <c r="D582" s="3" t="s">
        <v>12</v>
      </c>
      <c r="E582" s="3" t="str" cm="1">
        <f t="array" ref="E582">_xlfn.IFS(Table1[[#This Row],[Age]]&lt;30, "Adolescent",Table1[[#This Row],[Age]]&gt;=50, "Older", Table1[[#This Row],[Age]]&gt;=30, "Adult")</f>
        <v>Adult</v>
      </c>
      <c r="F582" s="3">
        <v>48</v>
      </c>
      <c r="G582" s="3" t="s">
        <v>10</v>
      </c>
      <c r="H582" s="3">
        <v>2</v>
      </c>
      <c r="I582" s="4">
        <v>30</v>
      </c>
      <c r="J582" s="13">
        <f>H582*I582</f>
        <v>60</v>
      </c>
      <c r="K582" s="13">
        <f>J582*$N$3</f>
        <v>0.89999999999999991</v>
      </c>
      <c r="L582" s="13">
        <f t="shared" si="9"/>
        <v>1.2</v>
      </c>
    </row>
    <row r="583" spans="1:12" x14ac:dyDescent="0.3">
      <c r="A583" s="3">
        <v>582</v>
      </c>
      <c r="B583" s="2">
        <v>45244</v>
      </c>
      <c r="C583" s="3" t="s">
        <v>594</v>
      </c>
      <c r="D583" s="3" t="s">
        <v>9</v>
      </c>
      <c r="E583" s="3" t="str" cm="1">
        <f t="array" ref="E583">_xlfn.IFS(Table1[[#This Row],[Age]]&lt;30, "Adolescent",Table1[[#This Row],[Age]]&gt;=50, "Older", Table1[[#This Row],[Age]]&gt;=30, "Adult")</f>
        <v>Adult</v>
      </c>
      <c r="F583" s="3">
        <v>35</v>
      </c>
      <c r="G583" s="3" t="s">
        <v>13</v>
      </c>
      <c r="H583" s="3">
        <v>3</v>
      </c>
      <c r="I583" s="4">
        <v>300</v>
      </c>
      <c r="J583" s="13">
        <f>H583*I583</f>
        <v>900</v>
      </c>
      <c r="K583" s="13">
        <f>J583*$N$3</f>
        <v>13.5</v>
      </c>
      <c r="L583" s="13">
        <f t="shared" si="9"/>
        <v>18</v>
      </c>
    </row>
    <row r="584" spans="1:12" x14ac:dyDescent="0.3">
      <c r="A584" s="3">
        <v>583</v>
      </c>
      <c r="B584" s="2">
        <v>45098</v>
      </c>
      <c r="C584" s="3" t="s">
        <v>595</v>
      </c>
      <c r="D584" s="3" t="s">
        <v>12</v>
      </c>
      <c r="E584" s="3" t="str" cm="1">
        <f t="array" ref="E584">_xlfn.IFS(Table1[[#This Row],[Age]]&lt;30, "Adolescent",Table1[[#This Row],[Age]]&gt;=50, "Older", Table1[[#This Row],[Age]]&gt;=30, "Adult")</f>
        <v>Adolescent</v>
      </c>
      <c r="F584" s="3">
        <v>24</v>
      </c>
      <c r="G584" s="3" t="s">
        <v>15</v>
      </c>
      <c r="H584" s="3">
        <v>4</v>
      </c>
      <c r="I584" s="4">
        <v>25</v>
      </c>
      <c r="J584" s="13">
        <f>H584*I584</f>
        <v>100</v>
      </c>
      <c r="K584" s="13">
        <f>J584*$N$3</f>
        <v>1.5</v>
      </c>
      <c r="L584" s="13">
        <f t="shared" si="9"/>
        <v>2</v>
      </c>
    </row>
    <row r="585" spans="1:12" x14ac:dyDescent="0.3">
      <c r="A585" s="3">
        <v>584</v>
      </c>
      <c r="B585" s="2">
        <v>44974</v>
      </c>
      <c r="C585" s="3" t="s">
        <v>596</v>
      </c>
      <c r="D585" s="3" t="s">
        <v>12</v>
      </c>
      <c r="E585" s="3" t="str" cm="1">
        <f t="array" ref="E585">_xlfn.IFS(Table1[[#This Row],[Age]]&lt;30, "Adolescent",Table1[[#This Row],[Age]]&gt;=50, "Older", Table1[[#This Row],[Age]]&gt;=30, "Adult")</f>
        <v>Adolescent</v>
      </c>
      <c r="F585" s="3">
        <v>27</v>
      </c>
      <c r="G585" s="3" t="s">
        <v>10</v>
      </c>
      <c r="H585" s="3">
        <v>4</v>
      </c>
      <c r="I585" s="4">
        <v>50</v>
      </c>
      <c r="J585" s="13">
        <f>H585*I585</f>
        <v>200</v>
      </c>
      <c r="K585" s="13">
        <f>J585*$N$3</f>
        <v>3</v>
      </c>
      <c r="L585" s="13">
        <f t="shared" si="9"/>
        <v>4</v>
      </c>
    </row>
    <row r="586" spans="1:12" x14ac:dyDescent="0.3">
      <c r="A586" s="3">
        <v>585</v>
      </c>
      <c r="B586" s="2">
        <v>45047</v>
      </c>
      <c r="C586" s="3" t="s">
        <v>597</v>
      </c>
      <c r="D586" s="3" t="s">
        <v>12</v>
      </c>
      <c r="E586" s="3" t="str" cm="1">
        <f t="array" ref="E586">_xlfn.IFS(Table1[[#This Row],[Age]]&lt;30, "Adolescent",Table1[[#This Row],[Age]]&gt;=50, "Older", Table1[[#This Row],[Age]]&gt;=30, "Adult")</f>
        <v>Adolescent</v>
      </c>
      <c r="F586" s="3">
        <v>24</v>
      </c>
      <c r="G586" s="3" t="s">
        <v>13</v>
      </c>
      <c r="H586" s="3">
        <v>1</v>
      </c>
      <c r="I586" s="4">
        <v>25</v>
      </c>
      <c r="J586" s="13">
        <f>H586*I586</f>
        <v>25</v>
      </c>
      <c r="K586" s="13">
        <f>J586*$N$3</f>
        <v>0.375</v>
      </c>
      <c r="L586" s="13">
        <f t="shared" si="9"/>
        <v>0.5</v>
      </c>
    </row>
    <row r="587" spans="1:12" x14ac:dyDescent="0.3">
      <c r="A587" s="3">
        <v>586</v>
      </c>
      <c r="B587" s="2">
        <v>45271</v>
      </c>
      <c r="C587" s="3" t="s">
        <v>598</v>
      </c>
      <c r="D587" s="3" t="s">
        <v>9</v>
      </c>
      <c r="E587" s="3" t="str" cm="1">
        <f t="array" ref="E587">_xlfn.IFS(Table1[[#This Row],[Age]]&lt;30, "Adolescent",Table1[[#This Row],[Age]]&gt;=50, "Older", Table1[[#This Row],[Age]]&gt;=30, "Adult")</f>
        <v>Older</v>
      </c>
      <c r="F587" s="3">
        <v>50</v>
      </c>
      <c r="G587" s="3" t="s">
        <v>15</v>
      </c>
      <c r="H587" s="3">
        <v>1</v>
      </c>
      <c r="I587" s="4">
        <v>50</v>
      </c>
      <c r="J587" s="13">
        <f>H587*I587</f>
        <v>50</v>
      </c>
      <c r="K587" s="13">
        <f>J587*$N$3</f>
        <v>0.75</v>
      </c>
      <c r="L587" s="13">
        <f t="shared" si="9"/>
        <v>1</v>
      </c>
    </row>
    <row r="588" spans="1:12" x14ac:dyDescent="0.3">
      <c r="A588" s="3">
        <v>587</v>
      </c>
      <c r="B588" s="2">
        <v>45085</v>
      </c>
      <c r="C588" s="3" t="s">
        <v>599</v>
      </c>
      <c r="D588" s="3" t="s">
        <v>12</v>
      </c>
      <c r="E588" s="3" t="str" cm="1">
        <f t="array" ref="E588">_xlfn.IFS(Table1[[#This Row],[Age]]&lt;30, "Adolescent",Table1[[#This Row],[Age]]&gt;=50, "Older", Table1[[#This Row],[Age]]&gt;=30, "Adult")</f>
        <v>Adult</v>
      </c>
      <c r="F588" s="3">
        <v>40</v>
      </c>
      <c r="G588" s="3" t="s">
        <v>10</v>
      </c>
      <c r="H588" s="3">
        <v>4</v>
      </c>
      <c r="I588" s="4">
        <v>300</v>
      </c>
      <c r="J588" s="13">
        <f>H588*I588</f>
        <v>1200</v>
      </c>
      <c r="K588" s="13">
        <f>J588*$N$3</f>
        <v>18</v>
      </c>
      <c r="L588" s="13">
        <f t="shared" si="9"/>
        <v>24</v>
      </c>
    </row>
    <row r="589" spans="1:12" x14ac:dyDescent="0.3">
      <c r="A589" s="3">
        <v>588</v>
      </c>
      <c r="B589" s="2">
        <v>45042</v>
      </c>
      <c r="C589" s="3" t="s">
        <v>600</v>
      </c>
      <c r="D589" s="3" t="s">
        <v>9</v>
      </c>
      <c r="E589" s="3" t="str" cm="1">
        <f t="array" ref="E589">_xlfn.IFS(Table1[[#This Row],[Age]]&lt;30, "Adolescent",Table1[[#This Row],[Age]]&gt;=50, "Older", Table1[[#This Row],[Age]]&gt;=30, "Adult")</f>
        <v>Adult</v>
      </c>
      <c r="F589" s="3">
        <v>38</v>
      </c>
      <c r="G589" s="3" t="s">
        <v>15</v>
      </c>
      <c r="H589" s="3">
        <v>2</v>
      </c>
      <c r="I589" s="4">
        <v>30</v>
      </c>
      <c r="J589" s="13">
        <f>H589*I589</f>
        <v>60</v>
      </c>
      <c r="K589" s="13">
        <f>J589*$N$3</f>
        <v>0.89999999999999991</v>
      </c>
      <c r="L589" s="13">
        <f t="shared" si="9"/>
        <v>1.2</v>
      </c>
    </row>
    <row r="590" spans="1:12" x14ac:dyDescent="0.3">
      <c r="A590" s="3">
        <v>589</v>
      </c>
      <c r="B590" s="2">
        <v>45028</v>
      </c>
      <c r="C590" s="3" t="s">
        <v>601</v>
      </c>
      <c r="D590" s="3" t="s">
        <v>12</v>
      </c>
      <c r="E590" s="3" t="str" cm="1">
        <f t="array" ref="E590">_xlfn.IFS(Table1[[#This Row],[Age]]&lt;30, "Adolescent",Table1[[#This Row],[Age]]&gt;=50, "Older", Table1[[#This Row],[Age]]&gt;=30, "Adult")</f>
        <v>Adult</v>
      </c>
      <c r="F590" s="3">
        <v>36</v>
      </c>
      <c r="G590" s="3" t="s">
        <v>10</v>
      </c>
      <c r="H590" s="3">
        <v>2</v>
      </c>
      <c r="I590" s="4">
        <v>500</v>
      </c>
      <c r="J590" s="13">
        <f>H590*I590</f>
        <v>1000</v>
      </c>
      <c r="K590" s="13">
        <f>J590*$N$3</f>
        <v>15</v>
      </c>
      <c r="L590" s="13">
        <f t="shared" si="9"/>
        <v>20</v>
      </c>
    </row>
    <row r="591" spans="1:12" x14ac:dyDescent="0.3">
      <c r="A591" s="3">
        <v>590</v>
      </c>
      <c r="B591" s="2">
        <v>45002</v>
      </c>
      <c r="C591" s="3" t="s">
        <v>602</v>
      </c>
      <c r="D591" s="3" t="s">
        <v>9</v>
      </c>
      <c r="E591" s="3" t="str" cm="1">
        <f t="array" ref="E591">_xlfn.IFS(Table1[[#This Row],[Age]]&lt;30, "Adolescent",Table1[[#This Row],[Age]]&gt;=50, "Older", Table1[[#This Row],[Age]]&gt;=30, "Adult")</f>
        <v>Adult</v>
      </c>
      <c r="F591" s="3">
        <v>36</v>
      </c>
      <c r="G591" s="3" t="s">
        <v>13</v>
      </c>
      <c r="H591" s="3">
        <v>3</v>
      </c>
      <c r="I591" s="4">
        <v>300</v>
      </c>
      <c r="J591" s="13">
        <f>H591*I591</f>
        <v>900</v>
      </c>
      <c r="K591" s="13">
        <f>J591*$N$3</f>
        <v>13.5</v>
      </c>
      <c r="L591" s="13">
        <f t="shared" si="9"/>
        <v>18</v>
      </c>
    </row>
    <row r="592" spans="1:12" x14ac:dyDescent="0.3">
      <c r="A592" s="3">
        <v>591</v>
      </c>
      <c r="B592" s="2">
        <v>44939</v>
      </c>
      <c r="C592" s="3" t="s">
        <v>603</v>
      </c>
      <c r="D592" s="3" t="s">
        <v>9</v>
      </c>
      <c r="E592" s="3" t="str" cm="1">
        <f t="array" ref="E592">_xlfn.IFS(Table1[[#This Row],[Age]]&lt;30, "Adolescent",Table1[[#This Row],[Age]]&gt;=50, "Older", Table1[[#This Row],[Age]]&gt;=30, "Adult")</f>
        <v>Older</v>
      </c>
      <c r="F592" s="3">
        <v>53</v>
      </c>
      <c r="G592" s="3" t="s">
        <v>15</v>
      </c>
      <c r="H592" s="3">
        <v>4</v>
      </c>
      <c r="I592" s="4">
        <v>25</v>
      </c>
      <c r="J592" s="13">
        <f>H592*I592</f>
        <v>100</v>
      </c>
      <c r="K592" s="13">
        <f>J592*$N$3</f>
        <v>1.5</v>
      </c>
      <c r="L592" s="13">
        <f t="shared" si="9"/>
        <v>2</v>
      </c>
    </row>
    <row r="593" spans="1:12" x14ac:dyDescent="0.3">
      <c r="A593" s="3">
        <v>592</v>
      </c>
      <c r="B593" s="2">
        <v>44950</v>
      </c>
      <c r="C593" s="3" t="s">
        <v>604</v>
      </c>
      <c r="D593" s="3" t="s">
        <v>12</v>
      </c>
      <c r="E593" s="3" t="str" cm="1">
        <f t="array" ref="E593">_xlfn.IFS(Table1[[#This Row],[Age]]&lt;30, "Adolescent",Table1[[#This Row],[Age]]&gt;=50, "Older", Table1[[#This Row],[Age]]&gt;=30, "Adult")</f>
        <v>Adult</v>
      </c>
      <c r="F593" s="3">
        <v>46</v>
      </c>
      <c r="G593" s="3" t="s">
        <v>10</v>
      </c>
      <c r="H593" s="3">
        <v>4</v>
      </c>
      <c r="I593" s="4">
        <v>500</v>
      </c>
      <c r="J593" s="13">
        <f>H593*I593</f>
        <v>2000</v>
      </c>
      <c r="K593" s="13">
        <f>J593*$N$3</f>
        <v>30</v>
      </c>
      <c r="L593" s="13">
        <f t="shared" si="9"/>
        <v>40</v>
      </c>
    </row>
    <row r="594" spans="1:12" x14ac:dyDescent="0.3">
      <c r="A594" s="3">
        <v>593</v>
      </c>
      <c r="B594" s="2">
        <v>45052</v>
      </c>
      <c r="C594" s="3" t="s">
        <v>605</v>
      </c>
      <c r="D594" s="3" t="s">
        <v>9</v>
      </c>
      <c r="E594" s="3" t="str" cm="1">
        <f t="array" ref="E594">_xlfn.IFS(Table1[[#This Row],[Age]]&lt;30, "Adolescent",Table1[[#This Row],[Age]]&gt;=50, "Older", Table1[[#This Row],[Age]]&gt;=30, "Adult")</f>
        <v>Adult</v>
      </c>
      <c r="F594" s="3">
        <v>35</v>
      </c>
      <c r="G594" s="3" t="s">
        <v>15</v>
      </c>
      <c r="H594" s="3">
        <v>2</v>
      </c>
      <c r="I594" s="4">
        <v>30</v>
      </c>
      <c r="J594" s="13">
        <f>H594*I594</f>
        <v>60</v>
      </c>
      <c r="K594" s="13">
        <f>J594*$N$3</f>
        <v>0.89999999999999991</v>
      </c>
      <c r="L594" s="13">
        <f t="shared" si="9"/>
        <v>1.2</v>
      </c>
    </row>
    <row r="595" spans="1:12" x14ac:dyDescent="0.3">
      <c r="A595" s="3">
        <v>594</v>
      </c>
      <c r="B595" s="2">
        <v>45170</v>
      </c>
      <c r="C595" s="3" t="s">
        <v>606</v>
      </c>
      <c r="D595" s="3" t="s">
        <v>12</v>
      </c>
      <c r="E595" s="3" t="str" cm="1">
        <f t="array" ref="E595">_xlfn.IFS(Table1[[#This Row],[Age]]&lt;30, "Adolescent",Table1[[#This Row],[Age]]&gt;=50, "Older", Table1[[#This Row],[Age]]&gt;=30, "Adult")</f>
        <v>Adolescent</v>
      </c>
      <c r="F595" s="3">
        <v>19</v>
      </c>
      <c r="G595" s="3" t="s">
        <v>15</v>
      </c>
      <c r="H595" s="3">
        <v>2</v>
      </c>
      <c r="I595" s="4">
        <v>300</v>
      </c>
      <c r="J595" s="13">
        <f>H595*I595</f>
        <v>600</v>
      </c>
      <c r="K595" s="13">
        <f>J595*$N$3</f>
        <v>9</v>
      </c>
      <c r="L595" s="13">
        <f t="shared" si="9"/>
        <v>12</v>
      </c>
    </row>
    <row r="596" spans="1:12" x14ac:dyDescent="0.3">
      <c r="A596" s="3">
        <v>595</v>
      </c>
      <c r="B596" s="2">
        <v>45239</v>
      </c>
      <c r="C596" s="3" t="s">
        <v>607</v>
      </c>
      <c r="D596" s="3" t="s">
        <v>12</v>
      </c>
      <c r="E596" s="3" t="str" cm="1">
        <f t="array" ref="E596">_xlfn.IFS(Table1[[#This Row],[Age]]&lt;30, "Adolescent",Table1[[#This Row],[Age]]&gt;=50, "Older", Table1[[#This Row],[Age]]&gt;=30, "Adult")</f>
        <v>Adolescent</v>
      </c>
      <c r="F596" s="3">
        <v>18</v>
      </c>
      <c r="G596" s="3" t="s">
        <v>13</v>
      </c>
      <c r="H596" s="3">
        <v>4</v>
      </c>
      <c r="I596" s="4">
        <v>500</v>
      </c>
      <c r="J596" s="13">
        <f>H596*I596</f>
        <v>2000</v>
      </c>
      <c r="K596" s="13">
        <f>J596*$N$3</f>
        <v>30</v>
      </c>
      <c r="L596" s="13">
        <f t="shared" si="9"/>
        <v>40</v>
      </c>
    </row>
    <row r="597" spans="1:12" x14ac:dyDescent="0.3">
      <c r="A597" s="3">
        <v>596</v>
      </c>
      <c r="B597" s="2">
        <v>44964</v>
      </c>
      <c r="C597" s="3" t="s">
        <v>608</v>
      </c>
      <c r="D597" s="3" t="s">
        <v>12</v>
      </c>
      <c r="E597" s="3" t="str" cm="1">
        <f t="array" ref="E597">_xlfn.IFS(Table1[[#This Row],[Age]]&lt;30, "Adolescent",Table1[[#This Row],[Age]]&gt;=50, "Older", Table1[[#This Row],[Age]]&gt;=30, "Adult")</f>
        <v>Older</v>
      </c>
      <c r="F597" s="3">
        <v>64</v>
      </c>
      <c r="G597" s="3" t="s">
        <v>15</v>
      </c>
      <c r="H597" s="3">
        <v>1</v>
      </c>
      <c r="I597" s="4">
        <v>300</v>
      </c>
      <c r="J597" s="13">
        <f>H597*I597</f>
        <v>300</v>
      </c>
      <c r="K597" s="13">
        <f>J597*$N$3</f>
        <v>4.5</v>
      </c>
      <c r="L597" s="13">
        <f t="shared" si="9"/>
        <v>6</v>
      </c>
    </row>
    <row r="598" spans="1:12" x14ac:dyDescent="0.3">
      <c r="A598" s="3">
        <v>597</v>
      </c>
      <c r="B598" s="2">
        <v>45160</v>
      </c>
      <c r="C598" s="3" t="s">
        <v>609</v>
      </c>
      <c r="D598" s="3" t="s">
        <v>9</v>
      </c>
      <c r="E598" s="3" t="str" cm="1">
        <f t="array" ref="E598">_xlfn.IFS(Table1[[#This Row],[Age]]&lt;30, "Adolescent",Table1[[#This Row],[Age]]&gt;=50, "Older", Table1[[#This Row],[Age]]&gt;=30, "Adult")</f>
        <v>Adolescent</v>
      </c>
      <c r="F598" s="3">
        <v>22</v>
      </c>
      <c r="G598" s="3" t="s">
        <v>10</v>
      </c>
      <c r="H598" s="3">
        <v>4</v>
      </c>
      <c r="I598" s="4">
        <v>300</v>
      </c>
      <c r="J598" s="13">
        <f>H598*I598</f>
        <v>1200</v>
      </c>
      <c r="K598" s="13">
        <f>J598*$N$3</f>
        <v>18</v>
      </c>
      <c r="L598" s="13">
        <f t="shared" si="9"/>
        <v>24</v>
      </c>
    </row>
    <row r="599" spans="1:12" x14ac:dyDescent="0.3">
      <c r="A599" s="3">
        <v>598</v>
      </c>
      <c r="B599" s="2">
        <v>45139</v>
      </c>
      <c r="C599" s="3" t="s">
        <v>610</v>
      </c>
      <c r="D599" s="3" t="s">
        <v>9</v>
      </c>
      <c r="E599" s="3" t="str" cm="1">
        <f t="array" ref="E599">_xlfn.IFS(Table1[[#This Row],[Age]]&lt;30, "Adolescent",Table1[[#This Row],[Age]]&gt;=50, "Older", Table1[[#This Row],[Age]]&gt;=30, "Adult")</f>
        <v>Adult</v>
      </c>
      <c r="F599" s="3">
        <v>37</v>
      </c>
      <c r="G599" s="3" t="s">
        <v>10</v>
      </c>
      <c r="H599" s="3">
        <v>4</v>
      </c>
      <c r="I599" s="4">
        <v>30</v>
      </c>
      <c r="J599" s="13">
        <f>H599*I599</f>
        <v>120</v>
      </c>
      <c r="K599" s="13">
        <f>J599*$N$3</f>
        <v>1.7999999999999998</v>
      </c>
      <c r="L599" s="13">
        <f t="shared" si="9"/>
        <v>2.4</v>
      </c>
    </row>
    <row r="600" spans="1:12" x14ac:dyDescent="0.3">
      <c r="A600" s="3">
        <v>599</v>
      </c>
      <c r="B600" s="2">
        <v>45249</v>
      </c>
      <c r="C600" s="3" t="s">
        <v>611</v>
      </c>
      <c r="D600" s="3" t="s">
        <v>12</v>
      </c>
      <c r="E600" s="3" t="str" cm="1">
        <f t="array" ref="E600">_xlfn.IFS(Table1[[#This Row],[Age]]&lt;30, "Adolescent",Table1[[#This Row],[Age]]&gt;=50, "Older", Table1[[#This Row],[Age]]&gt;=30, "Adult")</f>
        <v>Adolescent</v>
      </c>
      <c r="F600" s="3">
        <v>28</v>
      </c>
      <c r="G600" s="3" t="s">
        <v>10</v>
      </c>
      <c r="H600" s="3">
        <v>2</v>
      </c>
      <c r="I600" s="4">
        <v>50</v>
      </c>
      <c r="J600" s="13">
        <f>H600*I600</f>
        <v>100</v>
      </c>
      <c r="K600" s="13">
        <f>J600*$N$3</f>
        <v>1.5</v>
      </c>
      <c r="L600" s="13">
        <f t="shared" si="9"/>
        <v>2</v>
      </c>
    </row>
    <row r="601" spans="1:12" x14ac:dyDescent="0.3">
      <c r="A601" s="3">
        <v>600</v>
      </c>
      <c r="B601" s="2">
        <v>45221</v>
      </c>
      <c r="C601" s="3" t="s">
        <v>612</v>
      </c>
      <c r="D601" s="3" t="s">
        <v>12</v>
      </c>
      <c r="E601" s="3" t="str" cm="1">
        <f t="array" ref="E601">_xlfn.IFS(Table1[[#This Row],[Age]]&lt;30, "Adolescent",Table1[[#This Row],[Age]]&gt;=50, "Older", Table1[[#This Row],[Age]]&gt;=30, "Adult")</f>
        <v>Older</v>
      </c>
      <c r="F601" s="3">
        <v>59</v>
      </c>
      <c r="G601" s="3" t="s">
        <v>10</v>
      </c>
      <c r="H601" s="3">
        <v>2</v>
      </c>
      <c r="I601" s="4">
        <v>500</v>
      </c>
      <c r="J601" s="13">
        <f>H601*I601</f>
        <v>1000</v>
      </c>
      <c r="K601" s="13">
        <f>J601*$N$3</f>
        <v>15</v>
      </c>
      <c r="L601" s="13">
        <f t="shared" si="9"/>
        <v>20</v>
      </c>
    </row>
    <row r="602" spans="1:12" x14ac:dyDescent="0.3">
      <c r="A602" s="3">
        <v>601</v>
      </c>
      <c r="B602" s="2">
        <v>45026</v>
      </c>
      <c r="C602" s="3" t="s">
        <v>613</v>
      </c>
      <c r="D602" s="3" t="s">
        <v>9</v>
      </c>
      <c r="E602" s="3" t="str" cm="1">
        <f t="array" ref="E602">_xlfn.IFS(Table1[[#This Row],[Age]]&lt;30, "Adolescent",Table1[[#This Row],[Age]]&gt;=50, "Older", Table1[[#This Row],[Age]]&gt;=30, "Adult")</f>
        <v>Adolescent</v>
      </c>
      <c r="F602" s="3">
        <v>19</v>
      </c>
      <c r="G602" s="3" t="s">
        <v>13</v>
      </c>
      <c r="H602" s="3">
        <v>1</v>
      </c>
      <c r="I602" s="4">
        <v>30</v>
      </c>
      <c r="J602" s="13">
        <f>H602*I602</f>
        <v>30</v>
      </c>
      <c r="K602" s="13">
        <f>J602*$N$3</f>
        <v>0.44999999999999996</v>
      </c>
      <c r="L602" s="13">
        <f t="shared" si="9"/>
        <v>0.6</v>
      </c>
    </row>
    <row r="603" spans="1:12" x14ac:dyDescent="0.3">
      <c r="A603" s="3">
        <v>602</v>
      </c>
      <c r="B603" s="2">
        <v>45283</v>
      </c>
      <c r="C603" s="3" t="s">
        <v>614</v>
      </c>
      <c r="D603" s="3" t="s">
        <v>12</v>
      </c>
      <c r="E603" s="3" t="str" cm="1">
        <f t="array" ref="E603">_xlfn.IFS(Table1[[#This Row],[Age]]&lt;30, "Adolescent",Table1[[#This Row],[Age]]&gt;=50, "Older", Table1[[#This Row],[Age]]&gt;=30, "Adult")</f>
        <v>Adolescent</v>
      </c>
      <c r="F603" s="3">
        <v>20</v>
      </c>
      <c r="G603" s="3" t="s">
        <v>15</v>
      </c>
      <c r="H603" s="3">
        <v>1</v>
      </c>
      <c r="I603" s="4">
        <v>300</v>
      </c>
      <c r="J603" s="13">
        <f>H603*I603</f>
        <v>300</v>
      </c>
      <c r="K603" s="13">
        <f>J603*$N$3</f>
        <v>4.5</v>
      </c>
      <c r="L603" s="13">
        <f t="shared" si="9"/>
        <v>6</v>
      </c>
    </row>
    <row r="604" spans="1:12" x14ac:dyDescent="0.3">
      <c r="A604" s="3">
        <v>603</v>
      </c>
      <c r="B604" s="2">
        <v>45123</v>
      </c>
      <c r="C604" s="3" t="s">
        <v>615</v>
      </c>
      <c r="D604" s="3" t="s">
        <v>12</v>
      </c>
      <c r="E604" s="3" t="str" cm="1">
        <f t="array" ref="E604">_xlfn.IFS(Table1[[#This Row],[Age]]&lt;30, "Adolescent",Table1[[#This Row],[Age]]&gt;=50, "Older", Table1[[#This Row],[Age]]&gt;=30, "Adult")</f>
        <v>Adult</v>
      </c>
      <c r="F604" s="3">
        <v>40</v>
      </c>
      <c r="G604" s="3" t="s">
        <v>13</v>
      </c>
      <c r="H604" s="3">
        <v>3</v>
      </c>
      <c r="I604" s="4">
        <v>30</v>
      </c>
      <c r="J604" s="13">
        <f>H604*I604</f>
        <v>90</v>
      </c>
      <c r="K604" s="13">
        <f>J604*$N$3</f>
        <v>1.3499999999999999</v>
      </c>
      <c r="L604" s="13">
        <f t="shared" si="9"/>
        <v>1.8</v>
      </c>
    </row>
    <row r="605" spans="1:12" x14ac:dyDescent="0.3">
      <c r="A605" s="3">
        <v>604</v>
      </c>
      <c r="B605" s="2">
        <v>45180</v>
      </c>
      <c r="C605" s="3" t="s">
        <v>616</v>
      </c>
      <c r="D605" s="3" t="s">
        <v>12</v>
      </c>
      <c r="E605" s="3" t="str" cm="1">
        <f t="array" ref="E605">_xlfn.IFS(Table1[[#This Row],[Age]]&lt;30, "Adolescent",Table1[[#This Row],[Age]]&gt;=50, "Older", Table1[[#This Row],[Age]]&gt;=30, "Adult")</f>
        <v>Adolescent</v>
      </c>
      <c r="F605" s="3">
        <v>29</v>
      </c>
      <c r="G605" s="3" t="s">
        <v>15</v>
      </c>
      <c r="H605" s="3">
        <v>4</v>
      </c>
      <c r="I605" s="4">
        <v>50</v>
      </c>
      <c r="J605" s="13">
        <f>H605*I605</f>
        <v>200</v>
      </c>
      <c r="K605" s="13">
        <f>J605*$N$3</f>
        <v>3</v>
      </c>
      <c r="L605" s="13">
        <f t="shared" si="9"/>
        <v>4</v>
      </c>
    </row>
    <row r="606" spans="1:12" x14ac:dyDescent="0.3">
      <c r="A606" s="3">
        <v>605</v>
      </c>
      <c r="B606" s="2">
        <v>45131</v>
      </c>
      <c r="C606" s="3" t="s">
        <v>617</v>
      </c>
      <c r="D606" s="3" t="s">
        <v>9</v>
      </c>
      <c r="E606" s="3" t="str" cm="1">
        <f t="array" ref="E606">_xlfn.IFS(Table1[[#This Row],[Age]]&lt;30, "Adolescent",Table1[[#This Row],[Age]]&gt;=50, "Older", Table1[[#This Row],[Age]]&gt;=30, "Adult")</f>
        <v>Adult</v>
      </c>
      <c r="F606" s="3">
        <v>37</v>
      </c>
      <c r="G606" s="3" t="s">
        <v>15</v>
      </c>
      <c r="H606" s="3">
        <v>2</v>
      </c>
      <c r="I606" s="4">
        <v>500</v>
      </c>
      <c r="J606" s="13">
        <f>H606*I606</f>
        <v>1000</v>
      </c>
      <c r="K606" s="13">
        <f>J606*$N$3</f>
        <v>15</v>
      </c>
      <c r="L606" s="13">
        <f t="shared" si="9"/>
        <v>20</v>
      </c>
    </row>
    <row r="607" spans="1:12" x14ac:dyDescent="0.3">
      <c r="A607" s="3">
        <v>606</v>
      </c>
      <c r="B607" s="2">
        <v>45051</v>
      </c>
      <c r="C607" s="3" t="s">
        <v>618</v>
      </c>
      <c r="D607" s="3" t="s">
        <v>9</v>
      </c>
      <c r="E607" s="3" t="str" cm="1">
        <f t="array" ref="E607">_xlfn.IFS(Table1[[#This Row],[Age]]&lt;30, "Adolescent",Table1[[#This Row],[Age]]&gt;=50, "Older", Table1[[#This Row],[Age]]&gt;=30, "Adult")</f>
        <v>Adolescent</v>
      </c>
      <c r="F607" s="3">
        <v>22</v>
      </c>
      <c r="G607" s="3" t="s">
        <v>15</v>
      </c>
      <c r="H607" s="3">
        <v>1</v>
      </c>
      <c r="I607" s="4">
        <v>50</v>
      </c>
      <c r="J607" s="13">
        <f>H607*I607</f>
        <v>50</v>
      </c>
      <c r="K607" s="13">
        <f>J607*$N$3</f>
        <v>0.75</v>
      </c>
      <c r="L607" s="13">
        <f t="shared" si="9"/>
        <v>1</v>
      </c>
    </row>
    <row r="608" spans="1:12" x14ac:dyDescent="0.3">
      <c r="A608" s="3">
        <v>607</v>
      </c>
      <c r="B608" s="2">
        <v>45002</v>
      </c>
      <c r="C608" s="3" t="s">
        <v>619</v>
      </c>
      <c r="D608" s="3" t="s">
        <v>9</v>
      </c>
      <c r="E608" s="3" t="str" cm="1">
        <f t="array" ref="E608">_xlfn.IFS(Table1[[#This Row],[Age]]&lt;30, "Adolescent",Table1[[#This Row],[Age]]&gt;=50, "Older", Table1[[#This Row],[Age]]&gt;=30, "Adult")</f>
        <v>Older</v>
      </c>
      <c r="F608" s="3">
        <v>54</v>
      </c>
      <c r="G608" s="3" t="s">
        <v>13</v>
      </c>
      <c r="H608" s="3">
        <v>3</v>
      </c>
      <c r="I608" s="4">
        <v>25</v>
      </c>
      <c r="J608" s="13">
        <f>H608*I608</f>
        <v>75</v>
      </c>
      <c r="K608" s="13">
        <f>J608*$N$3</f>
        <v>1.125</v>
      </c>
      <c r="L608" s="13">
        <f t="shared" si="9"/>
        <v>1.5</v>
      </c>
    </row>
    <row r="609" spans="1:12" x14ac:dyDescent="0.3">
      <c r="A609" s="3">
        <v>608</v>
      </c>
      <c r="B609" s="2">
        <v>45262</v>
      </c>
      <c r="C609" s="3" t="s">
        <v>620</v>
      </c>
      <c r="D609" s="3" t="s">
        <v>12</v>
      </c>
      <c r="E609" s="3" t="str" cm="1">
        <f t="array" ref="E609">_xlfn.IFS(Table1[[#This Row],[Age]]&lt;30, "Adolescent",Table1[[#This Row],[Age]]&gt;=50, "Older", Table1[[#This Row],[Age]]&gt;=30, "Adult")</f>
        <v>Older</v>
      </c>
      <c r="F609" s="3">
        <v>55</v>
      </c>
      <c r="G609" s="3" t="s">
        <v>15</v>
      </c>
      <c r="H609" s="3">
        <v>3</v>
      </c>
      <c r="I609" s="4">
        <v>500</v>
      </c>
      <c r="J609" s="13">
        <f>H609*I609</f>
        <v>1500</v>
      </c>
      <c r="K609" s="13">
        <f>J609*$N$3</f>
        <v>22.5</v>
      </c>
      <c r="L609" s="13">
        <f t="shared" si="9"/>
        <v>30</v>
      </c>
    </row>
    <row r="610" spans="1:12" x14ac:dyDescent="0.3">
      <c r="A610" s="3">
        <v>609</v>
      </c>
      <c r="B610" s="2">
        <v>45279</v>
      </c>
      <c r="C610" s="3" t="s">
        <v>621</v>
      </c>
      <c r="D610" s="3" t="s">
        <v>12</v>
      </c>
      <c r="E610" s="3" t="str" cm="1">
        <f t="array" ref="E610">_xlfn.IFS(Table1[[#This Row],[Age]]&lt;30, "Adolescent",Table1[[#This Row],[Age]]&gt;=50, "Older", Table1[[#This Row],[Age]]&gt;=30, "Adult")</f>
        <v>Adult</v>
      </c>
      <c r="F610" s="3">
        <v>47</v>
      </c>
      <c r="G610" s="3" t="s">
        <v>13</v>
      </c>
      <c r="H610" s="3">
        <v>2</v>
      </c>
      <c r="I610" s="4">
        <v>50</v>
      </c>
      <c r="J610" s="13">
        <f>H610*I610</f>
        <v>100</v>
      </c>
      <c r="K610" s="13">
        <f>J610*$N$3</f>
        <v>1.5</v>
      </c>
      <c r="L610" s="13">
        <f t="shared" si="9"/>
        <v>2</v>
      </c>
    </row>
    <row r="611" spans="1:12" x14ac:dyDescent="0.3">
      <c r="A611" s="3">
        <v>610</v>
      </c>
      <c r="B611" s="2">
        <v>44929</v>
      </c>
      <c r="C611" s="3" t="s">
        <v>622</v>
      </c>
      <c r="D611" s="3" t="s">
        <v>12</v>
      </c>
      <c r="E611" s="3" t="str" cm="1">
        <f t="array" ref="E611">_xlfn.IFS(Table1[[#This Row],[Age]]&lt;30, "Adolescent",Table1[[#This Row],[Age]]&gt;=50, "Older", Table1[[#This Row],[Age]]&gt;=30, "Adult")</f>
        <v>Adolescent</v>
      </c>
      <c r="F611" s="3">
        <v>26</v>
      </c>
      <c r="G611" s="3" t="s">
        <v>10</v>
      </c>
      <c r="H611" s="3">
        <v>2</v>
      </c>
      <c r="I611" s="4">
        <v>300</v>
      </c>
      <c r="J611" s="13">
        <f>H611*I611</f>
        <v>600</v>
      </c>
      <c r="K611" s="13">
        <f>J611*$N$3</f>
        <v>9</v>
      </c>
      <c r="L611" s="13">
        <f t="shared" si="9"/>
        <v>12</v>
      </c>
    </row>
    <row r="612" spans="1:12" x14ac:dyDescent="0.3">
      <c r="A612" s="3">
        <v>611</v>
      </c>
      <c r="B612" s="2">
        <v>44981</v>
      </c>
      <c r="C612" s="3" t="s">
        <v>623</v>
      </c>
      <c r="D612" s="3" t="s">
        <v>9</v>
      </c>
      <c r="E612" s="3" t="str" cm="1">
        <f t="array" ref="E612">_xlfn.IFS(Table1[[#This Row],[Age]]&lt;30, "Adolescent",Table1[[#This Row],[Age]]&gt;=50, "Older", Table1[[#This Row],[Age]]&gt;=30, "Adult")</f>
        <v>Older</v>
      </c>
      <c r="F612" s="3">
        <v>51</v>
      </c>
      <c r="G612" s="3" t="s">
        <v>10</v>
      </c>
      <c r="H612" s="3">
        <v>3</v>
      </c>
      <c r="I612" s="4">
        <v>500</v>
      </c>
      <c r="J612" s="13">
        <f>H612*I612</f>
        <v>1500</v>
      </c>
      <c r="K612" s="13">
        <f>J612*$N$3</f>
        <v>22.5</v>
      </c>
      <c r="L612" s="13">
        <f t="shared" si="9"/>
        <v>30</v>
      </c>
    </row>
    <row r="613" spans="1:12" x14ac:dyDescent="0.3">
      <c r="A613" s="3">
        <v>612</v>
      </c>
      <c r="B613" s="2">
        <v>45144</v>
      </c>
      <c r="C613" s="3" t="s">
        <v>624</v>
      </c>
      <c r="D613" s="3" t="s">
        <v>12</v>
      </c>
      <c r="E613" s="3" t="str" cm="1">
        <f t="array" ref="E613">_xlfn.IFS(Table1[[#This Row],[Age]]&lt;30, "Adolescent",Table1[[#This Row],[Age]]&gt;=50, "Older", Table1[[#This Row],[Age]]&gt;=30, "Adult")</f>
        <v>Older</v>
      </c>
      <c r="F613" s="3">
        <v>61</v>
      </c>
      <c r="G613" s="3" t="s">
        <v>15</v>
      </c>
      <c r="H613" s="3">
        <v>1</v>
      </c>
      <c r="I613" s="4">
        <v>500</v>
      </c>
      <c r="J613" s="13">
        <f>H613*I613</f>
        <v>500</v>
      </c>
      <c r="K613" s="13">
        <f>J613*$N$3</f>
        <v>7.5</v>
      </c>
      <c r="L613" s="13">
        <f t="shared" si="9"/>
        <v>10</v>
      </c>
    </row>
    <row r="614" spans="1:12" x14ac:dyDescent="0.3">
      <c r="A614" s="3">
        <v>613</v>
      </c>
      <c r="B614" s="2">
        <v>45039</v>
      </c>
      <c r="C614" s="3" t="s">
        <v>625</v>
      </c>
      <c r="D614" s="3" t="s">
        <v>12</v>
      </c>
      <c r="E614" s="3" t="str" cm="1">
        <f t="array" ref="E614">_xlfn.IFS(Table1[[#This Row],[Age]]&lt;30, "Adolescent",Table1[[#This Row],[Age]]&gt;=50, "Older", Table1[[#This Row],[Age]]&gt;=30, "Adult")</f>
        <v>Older</v>
      </c>
      <c r="F614" s="3">
        <v>52</v>
      </c>
      <c r="G614" s="3" t="s">
        <v>13</v>
      </c>
      <c r="H614" s="3">
        <v>3</v>
      </c>
      <c r="I614" s="4">
        <v>30</v>
      </c>
      <c r="J614" s="13">
        <f>H614*I614</f>
        <v>90</v>
      </c>
      <c r="K614" s="13">
        <f>J614*$N$3</f>
        <v>1.3499999999999999</v>
      </c>
      <c r="L614" s="13">
        <f t="shared" si="9"/>
        <v>1.8</v>
      </c>
    </row>
    <row r="615" spans="1:12" x14ac:dyDescent="0.3">
      <c r="A615" s="3">
        <v>614</v>
      </c>
      <c r="B615" s="2">
        <v>45017</v>
      </c>
      <c r="C615" s="3" t="s">
        <v>626</v>
      </c>
      <c r="D615" s="3" t="s">
        <v>12</v>
      </c>
      <c r="E615" s="3" t="str" cm="1">
        <f t="array" ref="E615">_xlfn.IFS(Table1[[#This Row],[Age]]&lt;30, "Adolescent",Table1[[#This Row],[Age]]&gt;=50, "Older", Table1[[#This Row],[Age]]&gt;=30, "Adult")</f>
        <v>Adult</v>
      </c>
      <c r="F615" s="3">
        <v>39</v>
      </c>
      <c r="G615" s="3" t="s">
        <v>10</v>
      </c>
      <c r="H615" s="3">
        <v>4</v>
      </c>
      <c r="I615" s="4">
        <v>300</v>
      </c>
      <c r="J615" s="13">
        <f>H615*I615</f>
        <v>1200</v>
      </c>
      <c r="K615" s="13">
        <f>J615*$N$3</f>
        <v>18</v>
      </c>
      <c r="L615" s="13">
        <f t="shared" si="9"/>
        <v>24</v>
      </c>
    </row>
    <row r="616" spans="1:12" x14ac:dyDescent="0.3">
      <c r="A616" s="3">
        <v>615</v>
      </c>
      <c r="B616" s="2">
        <v>45283</v>
      </c>
      <c r="C616" s="3" t="s">
        <v>627</v>
      </c>
      <c r="D616" s="3" t="s">
        <v>12</v>
      </c>
      <c r="E616" s="3" t="str" cm="1">
        <f t="array" ref="E616">_xlfn.IFS(Table1[[#This Row],[Age]]&lt;30, "Adolescent",Table1[[#This Row],[Age]]&gt;=50, "Older", Table1[[#This Row],[Age]]&gt;=30, "Adult")</f>
        <v>Older</v>
      </c>
      <c r="F616" s="3">
        <v>61</v>
      </c>
      <c r="G616" s="3" t="s">
        <v>13</v>
      </c>
      <c r="H616" s="3">
        <v>4</v>
      </c>
      <c r="I616" s="4">
        <v>25</v>
      </c>
      <c r="J616" s="13">
        <f>H616*I616</f>
        <v>100</v>
      </c>
      <c r="K616" s="13">
        <f>J616*$N$3</f>
        <v>1.5</v>
      </c>
      <c r="L616" s="13">
        <f t="shared" si="9"/>
        <v>2</v>
      </c>
    </row>
    <row r="617" spans="1:12" x14ac:dyDescent="0.3">
      <c r="A617" s="3">
        <v>616</v>
      </c>
      <c r="B617" s="2">
        <v>45192</v>
      </c>
      <c r="C617" s="3" t="s">
        <v>628</v>
      </c>
      <c r="D617" s="3" t="s">
        <v>9</v>
      </c>
      <c r="E617" s="3" t="str" cm="1">
        <f t="array" ref="E617">_xlfn.IFS(Table1[[#This Row],[Age]]&lt;30, "Adolescent",Table1[[#This Row],[Age]]&gt;=50, "Older", Table1[[#This Row],[Age]]&gt;=30, "Adult")</f>
        <v>Adult</v>
      </c>
      <c r="F617" s="3">
        <v>41</v>
      </c>
      <c r="G617" s="3" t="s">
        <v>13</v>
      </c>
      <c r="H617" s="3">
        <v>2</v>
      </c>
      <c r="I617" s="4">
        <v>50</v>
      </c>
      <c r="J617" s="13">
        <f>H617*I617</f>
        <v>100</v>
      </c>
      <c r="K617" s="13">
        <f>J617*$N$3</f>
        <v>1.5</v>
      </c>
      <c r="L617" s="13">
        <f t="shared" si="9"/>
        <v>2</v>
      </c>
    </row>
    <row r="618" spans="1:12" x14ac:dyDescent="0.3">
      <c r="A618" s="3">
        <v>617</v>
      </c>
      <c r="B618" s="2">
        <v>45164</v>
      </c>
      <c r="C618" s="3" t="s">
        <v>629</v>
      </c>
      <c r="D618" s="3" t="s">
        <v>9</v>
      </c>
      <c r="E618" s="3" t="str" cm="1">
        <f t="array" ref="E618">_xlfn.IFS(Table1[[#This Row],[Age]]&lt;30, "Adolescent",Table1[[#This Row],[Age]]&gt;=50, "Older", Table1[[#This Row],[Age]]&gt;=30, "Adult")</f>
        <v>Adult</v>
      </c>
      <c r="F618" s="3">
        <v>34</v>
      </c>
      <c r="G618" s="3" t="s">
        <v>15</v>
      </c>
      <c r="H618" s="3">
        <v>1</v>
      </c>
      <c r="I618" s="4">
        <v>30</v>
      </c>
      <c r="J618" s="13">
        <f>H618*I618</f>
        <v>30</v>
      </c>
      <c r="K618" s="13">
        <f>J618*$N$3</f>
        <v>0.44999999999999996</v>
      </c>
      <c r="L618" s="13">
        <f t="shared" si="9"/>
        <v>0.6</v>
      </c>
    </row>
    <row r="619" spans="1:12" x14ac:dyDescent="0.3">
      <c r="A619" s="3">
        <v>618</v>
      </c>
      <c r="B619" s="2">
        <v>44952</v>
      </c>
      <c r="C619" s="3" t="s">
        <v>630</v>
      </c>
      <c r="D619" s="3" t="s">
        <v>12</v>
      </c>
      <c r="E619" s="3" t="str" cm="1">
        <f t="array" ref="E619">_xlfn.IFS(Table1[[#This Row],[Age]]&lt;30, "Adolescent",Table1[[#This Row],[Age]]&gt;=50, "Older", Table1[[#This Row],[Age]]&gt;=30, "Adult")</f>
        <v>Adolescent</v>
      </c>
      <c r="F619" s="3">
        <v>27</v>
      </c>
      <c r="G619" s="3" t="s">
        <v>10</v>
      </c>
      <c r="H619" s="3">
        <v>1</v>
      </c>
      <c r="I619" s="4">
        <v>50</v>
      </c>
      <c r="J619" s="13">
        <f>H619*I619</f>
        <v>50</v>
      </c>
      <c r="K619" s="13">
        <f>J619*$N$3</f>
        <v>0.75</v>
      </c>
      <c r="L619" s="13">
        <f t="shared" si="9"/>
        <v>1</v>
      </c>
    </row>
    <row r="620" spans="1:12" x14ac:dyDescent="0.3">
      <c r="A620" s="3">
        <v>619</v>
      </c>
      <c r="B620" s="2">
        <v>45212</v>
      </c>
      <c r="C620" s="3" t="s">
        <v>631</v>
      </c>
      <c r="D620" s="3" t="s">
        <v>9</v>
      </c>
      <c r="E620" s="3" t="str" cm="1">
        <f t="array" ref="E620">_xlfn.IFS(Table1[[#This Row],[Age]]&lt;30, "Adolescent",Table1[[#This Row],[Age]]&gt;=50, "Older", Table1[[#This Row],[Age]]&gt;=30, "Adult")</f>
        <v>Adult</v>
      </c>
      <c r="F620" s="3">
        <v>47</v>
      </c>
      <c r="G620" s="3" t="s">
        <v>15</v>
      </c>
      <c r="H620" s="3">
        <v>4</v>
      </c>
      <c r="I620" s="4">
        <v>25</v>
      </c>
      <c r="J620" s="13">
        <f>H620*I620</f>
        <v>100</v>
      </c>
      <c r="K620" s="13">
        <f>J620*$N$3</f>
        <v>1.5</v>
      </c>
      <c r="L620" s="13">
        <f t="shared" si="9"/>
        <v>2</v>
      </c>
    </row>
    <row r="621" spans="1:12" x14ac:dyDescent="0.3">
      <c r="A621" s="3">
        <v>620</v>
      </c>
      <c r="B621" s="2">
        <v>45054</v>
      </c>
      <c r="C621" s="3" t="s">
        <v>632</v>
      </c>
      <c r="D621" s="3" t="s">
        <v>9</v>
      </c>
      <c r="E621" s="3" t="str" cm="1">
        <f t="array" ref="E621">_xlfn.IFS(Table1[[#This Row],[Age]]&lt;30, "Adolescent",Table1[[#This Row],[Age]]&gt;=50, "Older", Table1[[#This Row],[Age]]&gt;=30, "Adult")</f>
        <v>Older</v>
      </c>
      <c r="F621" s="3">
        <v>63</v>
      </c>
      <c r="G621" s="3" t="s">
        <v>15</v>
      </c>
      <c r="H621" s="3">
        <v>3</v>
      </c>
      <c r="I621" s="4">
        <v>25</v>
      </c>
      <c r="J621" s="13">
        <f>H621*I621</f>
        <v>75</v>
      </c>
      <c r="K621" s="13">
        <f>J621*$N$3</f>
        <v>1.125</v>
      </c>
      <c r="L621" s="13">
        <f t="shared" si="9"/>
        <v>1.5</v>
      </c>
    </row>
    <row r="622" spans="1:12" x14ac:dyDescent="0.3">
      <c r="A622" s="3">
        <v>621</v>
      </c>
      <c r="B622" s="2">
        <v>44989</v>
      </c>
      <c r="C622" s="3" t="s">
        <v>633</v>
      </c>
      <c r="D622" s="3" t="s">
        <v>12</v>
      </c>
      <c r="E622" s="3" t="str" cm="1">
        <f t="array" ref="E622">_xlfn.IFS(Table1[[#This Row],[Age]]&lt;30, "Adolescent",Table1[[#This Row],[Age]]&gt;=50, "Older", Table1[[#This Row],[Age]]&gt;=30, "Adult")</f>
        <v>Adult</v>
      </c>
      <c r="F622" s="3">
        <v>40</v>
      </c>
      <c r="G622" s="3" t="s">
        <v>10</v>
      </c>
      <c r="H622" s="3">
        <v>2</v>
      </c>
      <c r="I622" s="4">
        <v>500</v>
      </c>
      <c r="J622" s="13">
        <f>H622*I622</f>
        <v>1000</v>
      </c>
      <c r="K622" s="13">
        <f>J622*$N$3</f>
        <v>15</v>
      </c>
      <c r="L622" s="13">
        <f t="shared" si="9"/>
        <v>20</v>
      </c>
    </row>
    <row r="623" spans="1:12" x14ac:dyDescent="0.3">
      <c r="A623" s="3">
        <v>622</v>
      </c>
      <c r="B623" s="2">
        <v>45160</v>
      </c>
      <c r="C623" s="3" t="s">
        <v>634</v>
      </c>
      <c r="D623" s="3" t="s">
        <v>12</v>
      </c>
      <c r="E623" s="3" t="str" cm="1">
        <f t="array" ref="E623">_xlfn.IFS(Table1[[#This Row],[Age]]&lt;30, "Adolescent",Table1[[#This Row],[Age]]&gt;=50, "Older", Table1[[#This Row],[Age]]&gt;=30, "Adult")</f>
        <v>Adult</v>
      </c>
      <c r="F623" s="3">
        <v>49</v>
      </c>
      <c r="G623" s="3" t="s">
        <v>10</v>
      </c>
      <c r="H623" s="3">
        <v>3</v>
      </c>
      <c r="I623" s="4">
        <v>25</v>
      </c>
      <c r="J623" s="13">
        <f>H623*I623</f>
        <v>75</v>
      </c>
      <c r="K623" s="13">
        <f>J623*$N$3</f>
        <v>1.125</v>
      </c>
      <c r="L623" s="13">
        <f t="shared" si="9"/>
        <v>1.5</v>
      </c>
    </row>
    <row r="624" spans="1:12" x14ac:dyDescent="0.3">
      <c r="A624" s="3">
        <v>623</v>
      </c>
      <c r="B624" s="2">
        <v>44995</v>
      </c>
      <c r="C624" s="3" t="s">
        <v>635</v>
      </c>
      <c r="D624" s="3" t="s">
        <v>9</v>
      </c>
      <c r="E624" s="3" t="str" cm="1">
        <f t="array" ref="E624">_xlfn.IFS(Table1[[#This Row],[Age]]&lt;30, "Adolescent",Table1[[#This Row],[Age]]&gt;=50, "Older", Table1[[#This Row],[Age]]&gt;=30, "Adult")</f>
        <v>Adult</v>
      </c>
      <c r="F624" s="3">
        <v>34</v>
      </c>
      <c r="G624" s="3" t="s">
        <v>13</v>
      </c>
      <c r="H624" s="3">
        <v>3</v>
      </c>
      <c r="I624" s="4">
        <v>50</v>
      </c>
      <c r="J624" s="13">
        <f>H624*I624</f>
        <v>150</v>
      </c>
      <c r="K624" s="13">
        <f>J624*$N$3</f>
        <v>2.25</v>
      </c>
      <c r="L624" s="13">
        <f t="shared" si="9"/>
        <v>3</v>
      </c>
    </row>
    <row r="625" spans="1:12" x14ac:dyDescent="0.3">
      <c r="A625" s="3">
        <v>624</v>
      </c>
      <c r="B625" s="2">
        <v>45164</v>
      </c>
      <c r="C625" s="3" t="s">
        <v>636</v>
      </c>
      <c r="D625" s="3" t="s">
        <v>12</v>
      </c>
      <c r="E625" s="3" t="str" cm="1">
        <f t="array" ref="E625">_xlfn.IFS(Table1[[#This Row],[Age]]&lt;30, "Adolescent",Table1[[#This Row],[Age]]&gt;=50, "Older", Table1[[#This Row],[Age]]&gt;=30, "Adult")</f>
        <v>Adult</v>
      </c>
      <c r="F625" s="3">
        <v>34</v>
      </c>
      <c r="G625" s="3" t="s">
        <v>10</v>
      </c>
      <c r="H625" s="3">
        <v>3</v>
      </c>
      <c r="I625" s="4">
        <v>300</v>
      </c>
      <c r="J625" s="13">
        <f>H625*I625</f>
        <v>900</v>
      </c>
      <c r="K625" s="13">
        <f>J625*$N$3</f>
        <v>13.5</v>
      </c>
      <c r="L625" s="13">
        <f t="shared" si="9"/>
        <v>18</v>
      </c>
    </row>
    <row r="626" spans="1:12" x14ac:dyDescent="0.3">
      <c r="A626" s="3">
        <v>625</v>
      </c>
      <c r="B626" s="2">
        <v>45268</v>
      </c>
      <c r="C626" s="3" t="s">
        <v>637</v>
      </c>
      <c r="D626" s="3" t="s">
        <v>9</v>
      </c>
      <c r="E626" s="3" t="str" cm="1">
        <f t="array" ref="E626">_xlfn.IFS(Table1[[#This Row],[Age]]&lt;30, "Adolescent",Table1[[#This Row],[Age]]&gt;=50, "Older", Table1[[#This Row],[Age]]&gt;=30, "Adult")</f>
        <v>Adult</v>
      </c>
      <c r="F626" s="3">
        <v>31</v>
      </c>
      <c r="G626" s="3" t="s">
        <v>13</v>
      </c>
      <c r="H626" s="3">
        <v>1</v>
      </c>
      <c r="I626" s="4">
        <v>300</v>
      </c>
      <c r="J626" s="13">
        <f>H626*I626</f>
        <v>300</v>
      </c>
      <c r="K626" s="13">
        <f>J626*$N$3</f>
        <v>4.5</v>
      </c>
      <c r="L626" s="13">
        <f t="shared" si="9"/>
        <v>6</v>
      </c>
    </row>
    <row r="627" spans="1:12" x14ac:dyDescent="0.3">
      <c r="A627" s="3">
        <v>626</v>
      </c>
      <c r="B627" s="2">
        <v>45198</v>
      </c>
      <c r="C627" s="3" t="s">
        <v>638</v>
      </c>
      <c r="D627" s="3" t="s">
        <v>12</v>
      </c>
      <c r="E627" s="3" t="str" cm="1">
        <f t="array" ref="E627">_xlfn.IFS(Table1[[#This Row],[Age]]&lt;30, "Adolescent",Table1[[#This Row],[Age]]&gt;=50, "Older", Table1[[#This Row],[Age]]&gt;=30, "Adult")</f>
        <v>Adolescent</v>
      </c>
      <c r="F627" s="3">
        <v>26</v>
      </c>
      <c r="G627" s="3" t="s">
        <v>13</v>
      </c>
      <c r="H627" s="3">
        <v>4</v>
      </c>
      <c r="I627" s="4">
        <v>500</v>
      </c>
      <c r="J627" s="13">
        <f>H627*I627</f>
        <v>2000</v>
      </c>
      <c r="K627" s="13">
        <f>J627*$N$3</f>
        <v>30</v>
      </c>
      <c r="L627" s="13">
        <f t="shared" si="9"/>
        <v>40</v>
      </c>
    </row>
    <row r="628" spans="1:12" x14ac:dyDescent="0.3">
      <c r="A628" s="3">
        <v>627</v>
      </c>
      <c r="B628" s="2">
        <v>45213</v>
      </c>
      <c r="C628" s="3" t="s">
        <v>639</v>
      </c>
      <c r="D628" s="3" t="s">
        <v>9</v>
      </c>
      <c r="E628" s="3" t="str" cm="1">
        <f t="array" ref="E628">_xlfn.IFS(Table1[[#This Row],[Age]]&lt;30, "Adolescent",Table1[[#This Row],[Age]]&gt;=50, "Older", Table1[[#This Row],[Age]]&gt;=30, "Adult")</f>
        <v>Older</v>
      </c>
      <c r="F628" s="3">
        <v>57</v>
      </c>
      <c r="G628" s="3" t="s">
        <v>13</v>
      </c>
      <c r="H628" s="3">
        <v>1</v>
      </c>
      <c r="I628" s="4">
        <v>50</v>
      </c>
      <c r="J628" s="13">
        <f>H628*I628</f>
        <v>50</v>
      </c>
      <c r="K628" s="13">
        <f>J628*$N$3</f>
        <v>0.75</v>
      </c>
      <c r="L628" s="13">
        <f t="shared" si="9"/>
        <v>1</v>
      </c>
    </row>
    <row r="629" spans="1:12" x14ac:dyDescent="0.3">
      <c r="A629" s="3">
        <v>628</v>
      </c>
      <c r="B629" s="2">
        <v>45231</v>
      </c>
      <c r="C629" s="3" t="s">
        <v>640</v>
      </c>
      <c r="D629" s="3" t="s">
        <v>12</v>
      </c>
      <c r="E629" s="3" t="str" cm="1">
        <f t="array" ref="E629">_xlfn.IFS(Table1[[#This Row],[Age]]&lt;30, "Adolescent",Table1[[#This Row],[Age]]&gt;=50, "Older", Table1[[#This Row],[Age]]&gt;=30, "Adult")</f>
        <v>Adolescent</v>
      </c>
      <c r="F629" s="3">
        <v>19</v>
      </c>
      <c r="G629" s="3" t="s">
        <v>10</v>
      </c>
      <c r="H629" s="3">
        <v>4</v>
      </c>
      <c r="I629" s="4">
        <v>50</v>
      </c>
      <c r="J629" s="13">
        <f>H629*I629</f>
        <v>200</v>
      </c>
      <c r="K629" s="13">
        <f>J629*$N$3</f>
        <v>3</v>
      </c>
      <c r="L629" s="13">
        <f t="shared" si="9"/>
        <v>4</v>
      </c>
    </row>
    <row r="630" spans="1:12" x14ac:dyDescent="0.3">
      <c r="A630" s="3">
        <v>629</v>
      </c>
      <c r="B630" s="2">
        <v>45089</v>
      </c>
      <c r="C630" s="3" t="s">
        <v>641</v>
      </c>
      <c r="D630" s="3" t="s">
        <v>9</v>
      </c>
      <c r="E630" s="3" t="str" cm="1">
        <f t="array" ref="E630">_xlfn.IFS(Table1[[#This Row],[Age]]&lt;30, "Adolescent",Table1[[#This Row],[Age]]&gt;=50, "Older", Table1[[#This Row],[Age]]&gt;=30, "Adult")</f>
        <v>Older</v>
      </c>
      <c r="F630" s="3">
        <v>62</v>
      </c>
      <c r="G630" s="3" t="s">
        <v>15</v>
      </c>
      <c r="H630" s="3">
        <v>2</v>
      </c>
      <c r="I630" s="4">
        <v>25</v>
      </c>
      <c r="J630" s="13">
        <f>H630*I630</f>
        <v>50</v>
      </c>
      <c r="K630" s="13">
        <f>J630*$N$3</f>
        <v>0.75</v>
      </c>
      <c r="L630" s="13">
        <f t="shared" si="9"/>
        <v>1</v>
      </c>
    </row>
    <row r="631" spans="1:12" x14ac:dyDescent="0.3">
      <c r="A631" s="3">
        <v>630</v>
      </c>
      <c r="B631" s="2">
        <v>45153</v>
      </c>
      <c r="C631" s="3" t="s">
        <v>642</v>
      </c>
      <c r="D631" s="3" t="s">
        <v>9</v>
      </c>
      <c r="E631" s="3" t="str" cm="1">
        <f t="array" ref="E631">_xlfn.IFS(Table1[[#This Row],[Age]]&lt;30, "Adolescent",Table1[[#This Row],[Age]]&gt;=50, "Older", Table1[[#This Row],[Age]]&gt;=30, "Adult")</f>
        <v>Adult</v>
      </c>
      <c r="F631" s="3">
        <v>42</v>
      </c>
      <c r="G631" s="3" t="s">
        <v>13</v>
      </c>
      <c r="H631" s="3">
        <v>2</v>
      </c>
      <c r="I631" s="4">
        <v>50</v>
      </c>
      <c r="J631" s="13">
        <f>H631*I631</f>
        <v>100</v>
      </c>
      <c r="K631" s="13">
        <f>J631*$N$3</f>
        <v>1.5</v>
      </c>
      <c r="L631" s="13">
        <f t="shared" si="9"/>
        <v>2</v>
      </c>
    </row>
    <row r="632" spans="1:12" x14ac:dyDescent="0.3">
      <c r="A632" s="3">
        <v>631</v>
      </c>
      <c r="B632" s="2">
        <v>45240</v>
      </c>
      <c r="C632" s="3" t="s">
        <v>643</v>
      </c>
      <c r="D632" s="3" t="s">
        <v>9</v>
      </c>
      <c r="E632" s="3" t="str" cm="1">
        <f t="array" ref="E632">_xlfn.IFS(Table1[[#This Row],[Age]]&lt;30, "Adolescent",Table1[[#This Row],[Age]]&gt;=50, "Older", Table1[[#This Row],[Age]]&gt;=30, "Adult")</f>
        <v>Older</v>
      </c>
      <c r="F632" s="3">
        <v>56</v>
      </c>
      <c r="G632" s="3" t="s">
        <v>15</v>
      </c>
      <c r="H632" s="3">
        <v>3</v>
      </c>
      <c r="I632" s="4">
        <v>30</v>
      </c>
      <c r="J632" s="13">
        <f>H632*I632</f>
        <v>90</v>
      </c>
      <c r="K632" s="13">
        <f>J632*$N$3</f>
        <v>1.3499999999999999</v>
      </c>
      <c r="L632" s="13">
        <f t="shared" si="9"/>
        <v>1.8</v>
      </c>
    </row>
    <row r="633" spans="1:12" x14ac:dyDescent="0.3">
      <c r="A633" s="3">
        <v>632</v>
      </c>
      <c r="B633" s="2">
        <v>45185</v>
      </c>
      <c r="C633" s="3" t="s">
        <v>644</v>
      </c>
      <c r="D633" s="3" t="s">
        <v>12</v>
      </c>
      <c r="E633" s="3" t="str" cm="1">
        <f t="array" ref="E633">_xlfn.IFS(Table1[[#This Row],[Age]]&lt;30, "Adolescent",Table1[[#This Row],[Age]]&gt;=50, "Older", Table1[[#This Row],[Age]]&gt;=30, "Adult")</f>
        <v>Adolescent</v>
      </c>
      <c r="F633" s="3">
        <v>26</v>
      </c>
      <c r="G633" s="3" t="s">
        <v>15</v>
      </c>
      <c r="H633" s="3">
        <v>4</v>
      </c>
      <c r="I633" s="4">
        <v>25</v>
      </c>
      <c r="J633" s="13">
        <f>H633*I633</f>
        <v>100</v>
      </c>
      <c r="K633" s="13">
        <f>J633*$N$3</f>
        <v>1.5</v>
      </c>
      <c r="L633" s="13">
        <f t="shared" si="9"/>
        <v>2</v>
      </c>
    </row>
    <row r="634" spans="1:12" x14ac:dyDescent="0.3">
      <c r="A634" s="3">
        <v>633</v>
      </c>
      <c r="B634" s="2">
        <v>45145</v>
      </c>
      <c r="C634" s="3" t="s">
        <v>645</v>
      </c>
      <c r="D634" s="3" t="s">
        <v>9</v>
      </c>
      <c r="E634" s="3" t="str" cm="1">
        <f t="array" ref="E634">_xlfn.IFS(Table1[[#This Row],[Age]]&lt;30, "Adolescent",Table1[[#This Row],[Age]]&gt;=50, "Older", Table1[[#This Row],[Age]]&gt;=30, "Adult")</f>
        <v>Adult</v>
      </c>
      <c r="F634" s="3">
        <v>39</v>
      </c>
      <c r="G634" s="3" t="s">
        <v>10</v>
      </c>
      <c r="H634" s="3">
        <v>4</v>
      </c>
      <c r="I634" s="4">
        <v>30</v>
      </c>
      <c r="J634" s="13">
        <f>H634*I634</f>
        <v>120</v>
      </c>
      <c r="K634" s="13">
        <f>J634*$N$3</f>
        <v>1.7999999999999998</v>
      </c>
      <c r="L634" s="13">
        <f t="shared" si="9"/>
        <v>2.4</v>
      </c>
    </row>
    <row r="635" spans="1:12" x14ac:dyDescent="0.3">
      <c r="A635" s="3">
        <v>634</v>
      </c>
      <c r="B635" s="2">
        <v>45207</v>
      </c>
      <c r="C635" s="3" t="s">
        <v>646</v>
      </c>
      <c r="D635" s="3" t="s">
        <v>9</v>
      </c>
      <c r="E635" s="3" t="str" cm="1">
        <f t="array" ref="E635">_xlfn.IFS(Table1[[#This Row],[Age]]&lt;30, "Adolescent",Table1[[#This Row],[Age]]&gt;=50, "Older", Table1[[#This Row],[Age]]&gt;=30, "Adult")</f>
        <v>Older</v>
      </c>
      <c r="F635" s="3">
        <v>60</v>
      </c>
      <c r="G635" s="3" t="s">
        <v>15</v>
      </c>
      <c r="H635" s="3">
        <v>4</v>
      </c>
      <c r="I635" s="4">
        <v>500</v>
      </c>
      <c r="J635" s="13">
        <f>H635*I635</f>
        <v>2000</v>
      </c>
      <c r="K635" s="13">
        <f>J635*$N$3</f>
        <v>30</v>
      </c>
      <c r="L635" s="13">
        <f t="shared" si="9"/>
        <v>40</v>
      </c>
    </row>
    <row r="636" spans="1:12" x14ac:dyDescent="0.3">
      <c r="A636" s="3">
        <v>635</v>
      </c>
      <c r="B636" s="2">
        <v>45155</v>
      </c>
      <c r="C636" s="3" t="s">
        <v>647</v>
      </c>
      <c r="D636" s="3" t="s">
        <v>12</v>
      </c>
      <c r="E636" s="3" t="str" cm="1">
        <f t="array" ref="E636">_xlfn.IFS(Table1[[#This Row],[Age]]&lt;30, "Adolescent",Table1[[#This Row],[Age]]&gt;=50, "Older", Table1[[#This Row],[Age]]&gt;=30, "Adult")</f>
        <v>Older</v>
      </c>
      <c r="F636" s="3">
        <v>63</v>
      </c>
      <c r="G636" s="3" t="s">
        <v>15</v>
      </c>
      <c r="H636" s="3">
        <v>3</v>
      </c>
      <c r="I636" s="4">
        <v>300</v>
      </c>
      <c r="J636" s="13">
        <f>H636*I636</f>
        <v>900</v>
      </c>
      <c r="K636" s="13">
        <f>J636*$N$3</f>
        <v>13.5</v>
      </c>
      <c r="L636" s="13">
        <f t="shared" si="9"/>
        <v>18</v>
      </c>
    </row>
    <row r="637" spans="1:12" x14ac:dyDescent="0.3">
      <c r="A637" s="3">
        <v>636</v>
      </c>
      <c r="B637" s="2">
        <v>45008</v>
      </c>
      <c r="C637" s="3" t="s">
        <v>648</v>
      </c>
      <c r="D637" s="3" t="s">
        <v>12</v>
      </c>
      <c r="E637" s="3" t="str" cm="1">
        <f t="array" ref="E637">_xlfn.IFS(Table1[[#This Row],[Age]]&lt;30, "Adolescent",Table1[[#This Row],[Age]]&gt;=50, "Older", Table1[[#This Row],[Age]]&gt;=30, "Adult")</f>
        <v>Adolescent</v>
      </c>
      <c r="F637" s="3">
        <v>21</v>
      </c>
      <c r="G637" s="3" t="s">
        <v>10</v>
      </c>
      <c r="H637" s="3">
        <v>3</v>
      </c>
      <c r="I637" s="4">
        <v>500</v>
      </c>
      <c r="J637" s="13">
        <f>H637*I637</f>
        <v>1500</v>
      </c>
      <c r="K637" s="13">
        <f>J637*$N$3</f>
        <v>22.5</v>
      </c>
      <c r="L637" s="13">
        <f t="shared" si="9"/>
        <v>30</v>
      </c>
    </row>
    <row r="638" spans="1:12" x14ac:dyDescent="0.3">
      <c r="A638" s="3">
        <v>637</v>
      </c>
      <c r="B638" s="2">
        <v>45170</v>
      </c>
      <c r="C638" s="3" t="s">
        <v>649</v>
      </c>
      <c r="D638" s="3" t="s">
        <v>9</v>
      </c>
      <c r="E638" s="3" t="str" cm="1">
        <f t="array" ref="E638">_xlfn.IFS(Table1[[#This Row],[Age]]&lt;30, "Adolescent",Table1[[#This Row],[Age]]&gt;=50, "Older", Table1[[#This Row],[Age]]&gt;=30, "Adult")</f>
        <v>Adult</v>
      </c>
      <c r="F638" s="3">
        <v>43</v>
      </c>
      <c r="G638" s="3" t="s">
        <v>13</v>
      </c>
      <c r="H638" s="3">
        <v>2</v>
      </c>
      <c r="I638" s="4">
        <v>300</v>
      </c>
      <c r="J638" s="13">
        <f>H638*I638</f>
        <v>600</v>
      </c>
      <c r="K638" s="13">
        <f>J638*$N$3</f>
        <v>9</v>
      </c>
      <c r="L638" s="13">
        <f t="shared" si="9"/>
        <v>12</v>
      </c>
    </row>
    <row r="639" spans="1:12" x14ac:dyDescent="0.3">
      <c r="A639" s="3">
        <v>638</v>
      </c>
      <c r="B639" s="2">
        <v>45157</v>
      </c>
      <c r="C639" s="3" t="s">
        <v>650</v>
      </c>
      <c r="D639" s="3" t="s">
        <v>9</v>
      </c>
      <c r="E639" s="3" t="str" cm="1">
        <f t="array" ref="E639">_xlfn.IFS(Table1[[#This Row],[Age]]&lt;30, "Adolescent",Table1[[#This Row],[Age]]&gt;=50, "Older", Table1[[#This Row],[Age]]&gt;=30, "Adult")</f>
        <v>Adult</v>
      </c>
      <c r="F639" s="3">
        <v>46</v>
      </c>
      <c r="G639" s="3" t="s">
        <v>15</v>
      </c>
      <c r="H639" s="3">
        <v>1</v>
      </c>
      <c r="I639" s="4">
        <v>500</v>
      </c>
      <c r="J639" s="13">
        <f>H639*I639</f>
        <v>500</v>
      </c>
      <c r="K639" s="13">
        <f>J639*$N$3</f>
        <v>7.5</v>
      </c>
      <c r="L639" s="13">
        <f t="shared" si="9"/>
        <v>10</v>
      </c>
    </row>
    <row r="640" spans="1:12" x14ac:dyDescent="0.3">
      <c r="A640" s="3">
        <v>639</v>
      </c>
      <c r="B640" s="2">
        <v>45059</v>
      </c>
      <c r="C640" s="3" t="s">
        <v>651</v>
      </c>
      <c r="D640" s="3" t="s">
        <v>12</v>
      </c>
      <c r="E640" s="3" t="str" cm="1">
        <f t="array" ref="E640">_xlfn.IFS(Table1[[#This Row],[Age]]&lt;30, "Adolescent",Table1[[#This Row],[Age]]&gt;=50, "Older", Table1[[#This Row],[Age]]&gt;=30, "Adult")</f>
        <v>Older</v>
      </c>
      <c r="F640" s="3">
        <v>62</v>
      </c>
      <c r="G640" s="3" t="s">
        <v>10</v>
      </c>
      <c r="H640" s="3">
        <v>4</v>
      </c>
      <c r="I640" s="4">
        <v>50</v>
      </c>
      <c r="J640" s="13">
        <f>H640*I640</f>
        <v>200</v>
      </c>
      <c r="K640" s="13">
        <f>J640*$N$3</f>
        <v>3</v>
      </c>
      <c r="L640" s="13">
        <f t="shared" si="9"/>
        <v>4</v>
      </c>
    </row>
    <row r="641" spans="1:12" x14ac:dyDescent="0.3">
      <c r="A641" s="3">
        <v>640</v>
      </c>
      <c r="B641" s="2">
        <v>45053</v>
      </c>
      <c r="C641" s="3" t="s">
        <v>652</v>
      </c>
      <c r="D641" s="3" t="s">
        <v>12</v>
      </c>
      <c r="E641" s="3" t="str" cm="1">
        <f t="array" ref="E641">_xlfn.IFS(Table1[[#This Row],[Age]]&lt;30, "Adolescent",Table1[[#This Row],[Age]]&gt;=50, "Older", Table1[[#This Row],[Age]]&gt;=30, "Adult")</f>
        <v>Older</v>
      </c>
      <c r="F641" s="3">
        <v>51</v>
      </c>
      <c r="G641" s="3" t="s">
        <v>15</v>
      </c>
      <c r="H641" s="3">
        <v>4</v>
      </c>
      <c r="I641" s="4">
        <v>30</v>
      </c>
      <c r="J641" s="13">
        <f>H641*I641</f>
        <v>120</v>
      </c>
      <c r="K641" s="13">
        <f>J641*$N$3</f>
        <v>1.7999999999999998</v>
      </c>
      <c r="L641" s="13">
        <f t="shared" si="9"/>
        <v>2.4</v>
      </c>
    </row>
    <row r="642" spans="1:12" x14ac:dyDescent="0.3">
      <c r="A642" s="3">
        <v>641</v>
      </c>
      <c r="B642" s="2">
        <v>45253</v>
      </c>
      <c r="C642" s="3" t="s">
        <v>653</v>
      </c>
      <c r="D642" s="3" t="s">
        <v>12</v>
      </c>
      <c r="E642" s="3" t="str" cm="1">
        <f t="array" ref="E642">_xlfn.IFS(Table1[[#This Row],[Age]]&lt;30, "Adolescent",Table1[[#This Row],[Age]]&gt;=50, "Older", Table1[[#This Row],[Age]]&gt;=30, "Adult")</f>
        <v>Adult</v>
      </c>
      <c r="F642" s="3">
        <v>40</v>
      </c>
      <c r="G642" s="3" t="s">
        <v>15</v>
      </c>
      <c r="H642" s="3">
        <v>1</v>
      </c>
      <c r="I642" s="4">
        <v>300</v>
      </c>
      <c r="J642" s="13">
        <f>H642*I642</f>
        <v>300</v>
      </c>
      <c r="K642" s="13">
        <f>J642*$N$3</f>
        <v>4.5</v>
      </c>
      <c r="L642" s="13">
        <f t="shared" si="9"/>
        <v>6</v>
      </c>
    </row>
    <row r="643" spans="1:12" x14ac:dyDescent="0.3">
      <c r="A643" s="3">
        <v>642</v>
      </c>
      <c r="B643" s="2">
        <v>45068</v>
      </c>
      <c r="C643" s="3" t="s">
        <v>654</v>
      </c>
      <c r="D643" s="3" t="s">
        <v>12</v>
      </c>
      <c r="E643" s="3" t="str" cm="1">
        <f t="array" ref="E643">_xlfn.IFS(Table1[[#This Row],[Age]]&lt;30, "Adolescent",Table1[[#This Row],[Age]]&gt;=50, "Older", Table1[[#This Row],[Age]]&gt;=30, "Adult")</f>
        <v>Older</v>
      </c>
      <c r="F643" s="3">
        <v>54</v>
      </c>
      <c r="G643" s="3" t="s">
        <v>13</v>
      </c>
      <c r="H643" s="3">
        <v>4</v>
      </c>
      <c r="I643" s="4">
        <v>25</v>
      </c>
      <c r="J643" s="13">
        <f>H643*I643</f>
        <v>100</v>
      </c>
      <c r="K643" s="13">
        <f>J643*$N$3</f>
        <v>1.5</v>
      </c>
      <c r="L643" s="13">
        <f t="shared" ref="L643:L706" si="10">J643*$N$4</f>
        <v>2</v>
      </c>
    </row>
    <row r="644" spans="1:12" x14ac:dyDescent="0.3">
      <c r="A644" s="3">
        <v>643</v>
      </c>
      <c r="B644" s="2">
        <v>45193</v>
      </c>
      <c r="C644" s="3" t="s">
        <v>655</v>
      </c>
      <c r="D644" s="3" t="s">
        <v>12</v>
      </c>
      <c r="E644" s="3" t="str" cm="1">
        <f t="array" ref="E644">_xlfn.IFS(Table1[[#This Row],[Age]]&lt;30, "Adolescent",Table1[[#This Row],[Age]]&gt;=50, "Older", Table1[[#This Row],[Age]]&gt;=30, "Adult")</f>
        <v>Adolescent</v>
      </c>
      <c r="F644" s="3">
        <v>28</v>
      </c>
      <c r="G644" s="3" t="s">
        <v>15</v>
      </c>
      <c r="H644" s="3">
        <v>3</v>
      </c>
      <c r="I644" s="4">
        <v>30</v>
      </c>
      <c r="J644" s="13">
        <f>H644*I644</f>
        <v>90</v>
      </c>
      <c r="K644" s="13">
        <f>J644*$N$3</f>
        <v>1.3499999999999999</v>
      </c>
      <c r="L644" s="13">
        <f t="shared" si="10"/>
        <v>1.8</v>
      </c>
    </row>
    <row r="645" spans="1:12" x14ac:dyDescent="0.3">
      <c r="A645" s="3">
        <v>644</v>
      </c>
      <c r="B645" s="2">
        <v>45175</v>
      </c>
      <c r="C645" s="3" t="s">
        <v>656</v>
      </c>
      <c r="D645" s="3" t="s">
        <v>9</v>
      </c>
      <c r="E645" s="3" t="str" cm="1">
        <f t="array" ref="E645">_xlfn.IFS(Table1[[#This Row],[Age]]&lt;30, "Adolescent",Table1[[#This Row],[Age]]&gt;=50, "Older", Table1[[#This Row],[Age]]&gt;=30, "Adult")</f>
        <v>Adolescent</v>
      </c>
      <c r="F645" s="3">
        <v>23</v>
      </c>
      <c r="G645" s="3" t="s">
        <v>10</v>
      </c>
      <c r="H645" s="3">
        <v>3</v>
      </c>
      <c r="I645" s="4">
        <v>25</v>
      </c>
      <c r="J645" s="13">
        <f>H645*I645</f>
        <v>75</v>
      </c>
      <c r="K645" s="13">
        <f>J645*$N$3</f>
        <v>1.125</v>
      </c>
      <c r="L645" s="13">
        <f t="shared" si="10"/>
        <v>1.5</v>
      </c>
    </row>
    <row r="646" spans="1:12" x14ac:dyDescent="0.3">
      <c r="A646" s="3">
        <v>645</v>
      </c>
      <c r="B646" s="2">
        <v>45247</v>
      </c>
      <c r="C646" s="3" t="s">
        <v>657</v>
      </c>
      <c r="D646" s="3" t="s">
        <v>12</v>
      </c>
      <c r="E646" s="3" t="str" cm="1">
        <f t="array" ref="E646">_xlfn.IFS(Table1[[#This Row],[Age]]&lt;30, "Adolescent",Table1[[#This Row],[Age]]&gt;=50, "Older", Table1[[#This Row],[Age]]&gt;=30, "Adult")</f>
        <v>Adult</v>
      </c>
      <c r="F646" s="3">
        <v>35</v>
      </c>
      <c r="G646" s="3" t="s">
        <v>15</v>
      </c>
      <c r="H646" s="3">
        <v>4</v>
      </c>
      <c r="I646" s="4">
        <v>30</v>
      </c>
      <c r="J646" s="13">
        <f>H646*I646</f>
        <v>120</v>
      </c>
      <c r="K646" s="13">
        <f>J646*$N$3</f>
        <v>1.7999999999999998</v>
      </c>
      <c r="L646" s="13">
        <f t="shared" si="10"/>
        <v>2.4</v>
      </c>
    </row>
    <row r="647" spans="1:12" x14ac:dyDescent="0.3">
      <c r="A647" s="3">
        <v>646</v>
      </c>
      <c r="B647" s="2">
        <v>45049</v>
      </c>
      <c r="C647" s="3" t="s">
        <v>658</v>
      </c>
      <c r="D647" s="3" t="s">
        <v>9</v>
      </c>
      <c r="E647" s="3" t="str" cm="1">
        <f t="array" ref="E647">_xlfn.IFS(Table1[[#This Row],[Age]]&lt;30, "Adolescent",Table1[[#This Row],[Age]]&gt;=50, "Older", Table1[[#This Row],[Age]]&gt;=30, "Adult")</f>
        <v>Adult</v>
      </c>
      <c r="F647" s="3">
        <v>38</v>
      </c>
      <c r="G647" s="3" t="s">
        <v>13</v>
      </c>
      <c r="H647" s="3">
        <v>3</v>
      </c>
      <c r="I647" s="4">
        <v>30</v>
      </c>
      <c r="J647" s="13">
        <f>H647*I647</f>
        <v>90</v>
      </c>
      <c r="K647" s="13">
        <f>J647*$N$3</f>
        <v>1.3499999999999999</v>
      </c>
      <c r="L647" s="13">
        <f t="shared" si="10"/>
        <v>1.8</v>
      </c>
    </row>
    <row r="648" spans="1:12" x14ac:dyDescent="0.3">
      <c r="A648" s="3">
        <v>647</v>
      </c>
      <c r="B648" s="2">
        <v>45067</v>
      </c>
      <c r="C648" s="3" t="s">
        <v>659</v>
      </c>
      <c r="D648" s="3" t="s">
        <v>9</v>
      </c>
      <c r="E648" s="3" t="str" cm="1">
        <f t="array" ref="E648">_xlfn.IFS(Table1[[#This Row],[Age]]&lt;30, "Adolescent",Table1[[#This Row],[Age]]&gt;=50, "Older", Table1[[#This Row],[Age]]&gt;=30, "Adult")</f>
        <v>Older</v>
      </c>
      <c r="F648" s="3">
        <v>59</v>
      </c>
      <c r="G648" s="3" t="s">
        <v>13</v>
      </c>
      <c r="H648" s="3">
        <v>3</v>
      </c>
      <c r="I648" s="4">
        <v>500</v>
      </c>
      <c r="J648" s="13">
        <f>H648*I648</f>
        <v>1500</v>
      </c>
      <c r="K648" s="13">
        <f>J648*$N$3</f>
        <v>22.5</v>
      </c>
      <c r="L648" s="13">
        <f t="shared" si="10"/>
        <v>30</v>
      </c>
    </row>
    <row r="649" spans="1:12" x14ac:dyDescent="0.3">
      <c r="A649" s="3">
        <v>648</v>
      </c>
      <c r="B649" s="2">
        <v>45152</v>
      </c>
      <c r="C649" s="3" t="s">
        <v>660</v>
      </c>
      <c r="D649" s="3" t="s">
        <v>9</v>
      </c>
      <c r="E649" s="3" t="str" cm="1">
        <f t="array" ref="E649">_xlfn.IFS(Table1[[#This Row],[Age]]&lt;30, "Adolescent",Table1[[#This Row],[Age]]&gt;=50, "Older", Table1[[#This Row],[Age]]&gt;=30, "Adult")</f>
        <v>Older</v>
      </c>
      <c r="F649" s="3">
        <v>53</v>
      </c>
      <c r="G649" s="3" t="s">
        <v>10</v>
      </c>
      <c r="H649" s="3">
        <v>4</v>
      </c>
      <c r="I649" s="4">
        <v>300</v>
      </c>
      <c r="J649" s="13">
        <f>H649*I649</f>
        <v>1200</v>
      </c>
      <c r="K649" s="13">
        <f>J649*$N$3</f>
        <v>18</v>
      </c>
      <c r="L649" s="13">
        <f t="shared" si="10"/>
        <v>24</v>
      </c>
    </row>
    <row r="650" spans="1:12" x14ac:dyDescent="0.3">
      <c r="A650" s="3">
        <v>649</v>
      </c>
      <c r="B650" s="2">
        <v>44966</v>
      </c>
      <c r="C650" s="3" t="s">
        <v>661</v>
      </c>
      <c r="D650" s="3" t="s">
        <v>12</v>
      </c>
      <c r="E650" s="3" t="str" cm="1">
        <f t="array" ref="E650">_xlfn.IFS(Table1[[#This Row],[Age]]&lt;30, "Adolescent",Table1[[#This Row],[Age]]&gt;=50, "Older", Table1[[#This Row],[Age]]&gt;=30, "Adult")</f>
        <v>Older</v>
      </c>
      <c r="F650" s="3">
        <v>58</v>
      </c>
      <c r="G650" s="3" t="s">
        <v>13</v>
      </c>
      <c r="H650" s="3">
        <v>2</v>
      </c>
      <c r="I650" s="4">
        <v>300</v>
      </c>
      <c r="J650" s="13">
        <f>H650*I650</f>
        <v>600</v>
      </c>
      <c r="K650" s="13">
        <f>J650*$N$3</f>
        <v>9</v>
      </c>
      <c r="L650" s="13">
        <f t="shared" si="10"/>
        <v>12</v>
      </c>
    </row>
    <row r="651" spans="1:12" x14ac:dyDescent="0.3">
      <c r="A651" s="3">
        <v>650</v>
      </c>
      <c r="B651" s="2">
        <v>45292</v>
      </c>
      <c r="C651" s="3" t="s">
        <v>662</v>
      </c>
      <c r="D651" s="3" t="s">
        <v>9</v>
      </c>
      <c r="E651" s="3" t="str" cm="1">
        <f t="array" ref="E651">_xlfn.IFS(Table1[[#This Row],[Age]]&lt;30, "Adolescent",Table1[[#This Row],[Age]]&gt;=50, "Older", Table1[[#This Row],[Age]]&gt;=30, "Adult")</f>
        <v>Older</v>
      </c>
      <c r="F651" s="3">
        <v>55</v>
      </c>
      <c r="G651" s="3" t="s">
        <v>15</v>
      </c>
      <c r="H651" s="3">
        <v>1</v>
      </c>
      <c r="I651" s="4">
        <v>30</v>
      </c>
      <c r="J651" s="13">
        <f>H651*I651</f>
        <v>30</v>
      </c>
      <c r="K651" s="13">
        <f>J651*$N$3</f>
        <v>0.44999999999999996</v>
      </c>
      <c r="L651" s="13">
        <f t="shared" si="10"/>
        <v>0.6</v>
      </c>
    </row>
    <row r="652" spans="1:12" x14ac:dyDescent="0.3">
      <c r="A652" s="3">
        <v>651</v>
      </c>
      <c r="B652" s="2">
        <v>45073</v>
      </c>
      <c r="C652" s="3" t="s">
        <v>663</v>
      </c>
      <c r="D652" s="3" t="s">
        <v>9</v>
      </c>
      <c r="E652" s="3" t="str" cm="1">
        <f t="array" ref="E652">_xlfn.IFS(Table1[[#This Row],[Age]]&lt;30, "Adolescent",Table1[[#This Row],[Age]]&gt;=50, "Older", Table1[[#This Row],[Age]]&gt;=30, "Adult")</f>
        <v>Older</v>
      </c>
      <c r="F652" s="3">
        <v>51</v>
      </c>
      <c r="G652" s="3" t="s">
        <v>13</v>
      </c>
      <c r="H652" s="3">
        <v>3</v>
      </c>
      <c r="I652" s="4">
        <v>50</v>
      </c>
      <c r="J652" s="13">
        <f>H652*I652</f>
        <v>150</v>
      </c>
      <c r="K652" s="13">
        <f>J652*$N$3</f>
        <v>2.25</v>
      </c>
      <c r="L652" s="13">
        <f t="shared" si="10"/>
        <v>3</v>
      </c>
    </row>
    <row r="653" spans="1:12" x14ac:dyDescent="0.3">
      <c r="A653" s="3">
        <v>652</v>
      </c>
      <c r="B653" s="2">
        <v>45047</v>
      </c>
      <c r="C653" s="3" t="s">
        <v>664</v>
      </c>
      <c r="D653" s="3" t="s">
        <v>12</v>
      </c>
      <c r="E653" s="3" t="str" cm="1">
        <f t="array" ref="E653">_xlfn.IFS(Table1[[#This Row],[Age]]&lt;30, "Adolescent",Table1[[#This Row],[Age]]&gt;=50, "Older", Table1[[#This Row],[Age]]&gt;=30, "Adult")</f>
        <v>Adult</v>
      </c>
      <c r="F653" s="3">
        <v>34</v>
      </c>
      <c r="G653" s="3" t="s">
        <v>10</v>
      </c>
      <c r="H653" s="3">
        <v>2</v>
      </c>
      <c r="I653" s="4">
        <v>50</v>
      </c>
      <c r="J653" s="13">
        <f>H653*I653</f>
        <v>100</v>
      </c>
      <c r="K653" s="13">
        <f>J653*$N$3</f>
        <v>1.5</v>
      </c>
      <c r="L653" s="13">
        <f t="shared" si="10"/>
        <v>2</v>
      </c>
    </row>
    <row r="654" spans="1:12" x14ac:dyDescent="0.3">
      <c r="A654" s="3">
        <v>653</v>
      </c>
      <c r="B654" s="2">
        <v>45066</v>
      </c>
      <c r="C654" s="3" t="s">
        <v>665</v>
      </c>
      <c r="D654" s="3" t="s">
        <v>9</v>
      </c>
      <c r="E654" s="3" t="str" cm="1">
        <f t="array" ref="E654">_xlfn.IFS(Table1[[#This Row],[Age]]&lt;30, "Adolescent",Table1[[#This Row],[Age]]&gt;=50, "Older", Table1[[#This Row],[Age]]&gt;=30, "Adult")</f>
        <v>Older</v>
      </c>
      <c r="F654" s="3">
        <v>54</v>
      </c>
      <c r="G654" s="3" t="s">
        <v>13</v>
      </c>
      <c r="H654" s="3">
        <v>3</v>
      </c>
      <c r="I654" s="4">
        <v>25</v>
      </c>
      <c r="J654" s="13">
        <f>H654*I654</f>
        <v>75</v>
      </c>
      <c r="K654" s="13">
        <f>J654*$N$3</f>
        <v>1.125</v>
      </c>
      <c r="L654" s="13">
        <f t="shared" si="10"/>
        <v>1.5</v>
      </c>
    </row>
    <row r="655" spans="1:12" x14ac:dyDescent="0.3">
      <c r="A655" s="3">
        <v>654</v>
      </c>
      <c r="B655" s="2">
        <v>45098</v>
      </c>
      <c r="C655" s="3" t="s">
        <v>666</v>
      </c>
      <c r="D655" s="3" t="s">
        <v>9</v>
      </c>
      <c r="E655" s="3" t="str" cm="1">
        <f t="array" ref="E655">_xlfn.IFS(Table1[[#This Row],[Age]]&lt;30, "Adolescent",Table1[[#This Row],[Age]]&gt;=50, "Older", Table1[[#This Row],[Age]]&gt;=30, "Adult")</f>
        <v>Adult</v>
      </c>
      <c r="F655" s="3">
        <v>42</v>
      </c>
      <c r="G655" s="3" t="s">
        <v>13</v>
      </c>
      <c r="H655" s="3">
        <v>3</v>
      </c>
      <c r="I655" s="4">
        <v>25</v>
      </c>
      <c r="J655" s="13">
        <f>H655*I655</f>
        <v>75</v>
      </c>
      <c r="K655" s="13">
        <f>J655*$N$3</f>
        <v>1.125</v>
      </c>
      <c r="L655" s="13">
        <f t="shared" si="10"/>
        <v>1.5</v>
      </c>
    </row>
    <row r="656" spans="1:12" x14ac:dyDescent="0.3">
      <c r="A656" s="3">
        <v>655</v>
      </c>
      <c r="B656" s="2">
        <v>45090</v>
      </c>
      <c r="C656" s="3" t="s">
        <v>667</v>
      </c>
      <c r="D656" s="3" t="s">
        <v>12</v>
      </c>
      <c r="E656" s="3" t="str" cm="1">
        <f t="array" ref="E656">_xlfn.IFS(Table1[[#This Row],[Age]]&lt;30, "Adolescent",Table1[[#This Row],[Age]]&gt;=50, "Older", Table1[[#This Row],[Age]]&gt;=30, "Adult")</f>
        <v>Older</v>
      </c>
      <c r="F656" s="3">
        <v>55</v>
      </c>
      <c r="G656" s="3" t="s">
        <v>13</v>
      </c>
      <c r="H656" s="3">
        <v>1</v>
      </c>
      <c r="I656" s="4">
        <v>500</v>
      </c>
      <c r="J656" s="13">
        <f>H656*I656</f>
        <v>500</v>
      </c>
      <c r="K656" s="13">
        <f>J656*$N$3</f>
        <v>7.5</v>
      </c>
      <c r="L656" s="13">
        <f t="shared" si="10"/>
        <v>10</v>
      </c>
    </row>
    <row r="657" spans="1:12" x14ac:dyDescent="0.3">
      <c r="A657" s="3">
        <v>656</v>
      </c>
      <c r="B657" s="2">
        <v>45203</v>
      </c>
      <c r="C657" s="3" t="s">
        <v>668</v>
      </c>
      <c r="D657" s="3" t="s">
        <v>9</v>
      </c>
      <c r="E657" s="3" t="str" cm="1">
        <f t="array" ref="E657">_xlfn.IFS(Table1[[#This Row],[Age]]&lt;30, "Adolescent",Table1[[#This Row],[Age]]&gt;=50, "Older", Table1[[#This Row],[Age]]&gt;=30, "Adult")</f>
        <v>Adolescent</v>
      </c>
      <c r="F657" s="3">
        <v>29</v>
      </c>
      <c r="G657" s="3" t="s">
        <v>10</v>
      </c>
      <c r="H657" s="3">
        <v>3</v>
      </c>
      <c r="I657" s="4">
        <v>30</v>
      </c>
      <c r="J657" s="13">
        <f>H657*I657</f>
        <v>90</v>
      </c>
      <c r="K657" s="13">
        <f>J657*$N$3</f>
        <v>1.3499999999999999</v>
      </c>
      <c r="L657" s="13">
        <f t="shared" si="10"/>
        <v>1.8</v>
      </c>
    </row>
    <row r="658" spans="1:12" x14ac:dyDescent="0.3">
      <c r="A658" s="3">
        <v>657</v>
      </c>
      <c r="B658" s="2">
        <v>44968</v>
      </c>
      <c r="C658" s="3" t="s">
        <v>669</v>
      </c>
      <c r="D658" s="3" t="s">
        <v>9</v>
      </c>
      <c r="E658" s="3" t="str" cm="1">
        <f t="array" ref="E658">_xlfn.IFS(Table1[[#This Row],[Age]]&lt;30, "Adolescent",Table1[[#This Row],[Age]]&gt;=50, "Older", Table1[[#This Row],[Age]]&gt;=30, "Adult")</f>
        <v>Adult</v>
      </c>
      <c r="F658" s="3">
        <v>40</v>
      </c>
      <c r="G658" s="3" t="s">
        <v>13</v>
      </c>
      <c r="H658" s="3">
        <v>1</v>
      </c>
      <c r="I658" s="4">
        <v>25</v>
      </c>
      <c r="J658" s="13">
        <f>H658*I658</f>
        <v>25</v>
      </c>
      <c r="K658" s="13">
        <f>J658*$N$3</f>
        <v>0.375</v>
      </c>
      <c r="L658" s="13">
        <f t="shared" si="10"/>
        <v>0.5</v>
      </c>
    </row>
    <row r="659" spans="1:12" x14ac:dyDescent="0.3">
      <c r="A659" s="3">
        <v>658</v>
      </c>
      <c r="B659" s="2">
        <v>44997</v>
      </c>
      <c r="C659" s="3" t="s">
        <v>670</v>
      </c>
      <c r="D659" s="3" t="s">
        <v>9</v>
      </c>
      <c r="E659" s="3" t="str" cm="1">
        <f t="array" ref="E659">_xlfn.IFS(Table1[[#This Row],[Age]]&lt;30, "Adolescent",Table1[[#This Row],[Age]]&gt;=50, "Older", Table1[[#This Row],[Age]]&gt;=30, "Adult")</f>
        <v>Older</v>
      </c>
      <c r="F659" s="3">
        <v>59</v>
      </c>
      <c r="G659" s="3" t="s">
        <v>13</v>
      </c>
      <c r="H659" s="3">
        <v>1</v>
      </c>
      <c r="I659" s="4">
        <v>25</v>
      </c>
      <c r="J659" s="13">
        <f>H659*I659</f>
        <v>25</v>
      </c>
      <c r="K659" s="13">
        <f>J659*$N$3</f>
        <v>0.375</v>
      </c>
      <c r="L659" s="13">
        <f t="shared" si="10"/>
        <v>0.5</v>
      </c>
    </row>
    <row r="660" spans="1:12" x14ac:dyDescent="0.3">
      <c r="A660" s="3">
        <v>659</v>
      </c>
      <c r="B660" s="2">
        <v>45004</v>
      </c>
      <c r="C660" s="3" t="s">
        <v>671</v>
      </c>
      <c r="D660" s="3" t="s">
        <v>12</v>
      </c>
      <c r="E660" s="3" t="str" cm="1">
        <f t="array" ref="E660">_xlfn.IFS(Table1[[#This Row],[Age]]&lt;30, "Adolescent",Table1[[#This Row],[Age]]&gt;=50, "Older", Table1[[#This Row],[Age]]&gt;=30, "Adult")</f>
        <v>Adult</v>
      </c>
      <c r="F660" s="3">
        <v>39</v>
      </c>
      <c r="G660" s="3" t="s">
        <v>15</v>
      </c>
      <c r="H660" s="3">
        <v>1</v>
      </c>
      <c r="I660" s="4">
        <v>30</v>
      </c>
      <c r="J660" s="13">
        <f>H660*I660</f>
        <v>30</v>
      </c>
      <c r="K660" s="13">
        <f>J660*$N$3</f>
        <v>0.44999999999999996</v>
      </c>
      <c r="L660" s="13">
        <f t="shared" si="10"/>
        <v>0.6</v>
      </c>
    </row>
    <row r="661" spans="1:12" x14ac:dyDescent="0.3">
      <c r="A661" s="3">
        <v>660</v>
      </c>
      <c r="B661" s="2">
        <v>45045</v>
      </c>
      <c r="C661" s="3" t="s">
        <v>672</v>
      </c>
      <c r="D661" s="3" t="s">
        <v>12</v>
      </c>
      <c r="E661" s="3" t="str" cm="1">
        <f t="array" ref="E661">_xlfn.IFS(Table1[[#This Row],[Age]]&lt;30, "Adolescent",Table1[[#This Row],[Age]]&gt;=50, "Older", Table1[[#This Row],[Age]]&gt;=30, "Adult")</f>
        <v>Adult</v>
      </c>
      <c r="F661" s="3">
        <v>38</v>
      </c>
      <c r="G661" s="3" t="s">
        <v>10</v>
      </c>
      <c r="H661" s="3">
        <v>2</v>
      </c>
      <c r="I661" s="4">
        <v>500</v>
      </c>
      <c r="J661" s="13">
        <f>H661*I661</f>
        <v>1000</v>
      </c>
      <c r="K661" s="13">
        <f>J661*$N$3</f>
        <v>15</v>
      </c>
      <c r="L661" s="13">
        <f t="shared" si="10"/>
        <v>20</v>
      </c>
    </row>
    <row r="662" spans="1:12" x14ac:dyDescent="0.3">
      <c r="A662" s="3">
        <v>661</v>
      </c>
      <c r="B662" s="2">
        <v>45123</v>
      </c>
      <c r="C662" s="3" t="s">
        <v>673</v>
      </c>
      <c r="D662" s="3" t="s">
        <v>12</v>
      </c>
      <c r="E662" s="3" t="str" cm="1">
        <f t="array" ref="E662">_xlfn.IFS(Table1[[#This Row],[Age]]&lt;30, "Adolescent",Table1[[#This Row],[Age]]&gt;=50, "Older", Table1[[#This Row],[Age]]&gt;=30, "Adult")</f>
        <v>Adult</v>
      </c>
      <c r="F662" s="3">
        <v>44</v>
      </c>
      <c r="G662" s="3" t="s">
        <v>13</v>
      </c>
      <c r="H662" s="3">
        <v>4</v>
      </c>
      <c r="I662" s="4">
        <v>25</v>
      </c>
      <c r="J662" s="13">
        <f>H662*I662</f>
        <v>100</v>
      </c>
      <c r="K662" s="13">
        <f>J662*$N$3</f>
        <v>1.5</v>
      </c>
      <c r="L662" s="13">
        <f t="shared" si="10"/>
        <v>2</v>
      </c>
    </row>
    <row r="663" spans="1:12" x14ac:dyDescent="0.3">
      <c r="A663" s="3">
        <v>662</v>
      </c>
      <c r="B663" s="2">
        <v>45282</v>
      </c>
      <c r="C663" s="3" t="s">
        <v>674</v>
      </c>
      <c r="D663" s="3" t="s">
        <v>9</v>
      </c>
      <c r="E663" s="3" t="str" cm="1">
        <f t="array" ref="E663">_xlfn.IFS(Table1[[#This Row],[Age]]&lt;30, "Adolescent",Table1[[#This Row],[Age]]&gt;=50, "Older", Table1[[#This Row],[Age]]&gt;=30, "Adult")</f>
        <v>Adult</v>
      </c>
      <c r="F663" s="3">
        <v>48</v>
      </c>
      <c r="G663" s="3" t="s">
        <v>10</v>
      </c>
      <c r="H663" s="3">
        <v>2</v>
      </c>
      <c r="I663" s="4">
        <v>500</v>
      </c>
      <c r="J663" s="13">
        <f>H663*I663</f>
        <v>1000</v>
      </c>
      <c r="K663" s="13">
        <f>J663*$N$3</f>
        <v>15</v>
      </c>
      <c r="L663" s="13">
        <f t="shared" si="10"/>
        <v>20</v>
      </c>
    </row>
    <row r="664" spans="1:12" x14ac:dyDescent="0.3">
      <c r="A664" s="3">
        <v>663</v>
      </c>
      <c r="B664" s="2">
        <v>45005</v>
      </c>
      <c r="C664" s="3" t="s">
        <v>675</v>
      </c>
      <c r="D664" s="3" t="s">
        <v>9</v>
      </c>
      <c r="E664" s="3" t="str" cm="1">
        <f t="array" ref="E664">_xlfn.IFS(Table1[[#This Row],[Age]]&lt;30, "Adolescent",Table1[[#This Row],[Age]]&gt;=50, "Older", Table1[[#This Row],[Age]]&gt;=30, "Adult")</f>
        <v>Adolescent</v>
      </c>
      <c r="F664" s="3">
        <v>23</v>
      </c>
      <c r="G664" s="3" t="s">
        <v>13</v>
      </c>
      <c r="H664" s="3">
        <v>4</v>
      </c>
      <c r="I664" s="4">
        <v>300</v>
      </c>
      <c r="J664" s="13">
        <f>H664*I664</f>
        <v>1200</v>
      </c>
      <c r="K664" s="13">
        <f>J664*$N$3</f>
        <v>18</v>
      </c>
      <c r="L664" s="13">
        <f t="shared" si="10"/>
        <v>24</v>
      </c>
    </row>
    <row r="665" spans="1:12" x14ac:dyDescent="0.3">
      <c r="A665" s="3">
        <v>664</v>
      </c>
      <c r="B665" s="2">
        <v>45288</v>
      </c>
      <c r="C665" s="3" t="s">
        <v>676</v>
      </c>
      <c r="D665" s="3" t="s">
        <v>12</v>
      </c>
      <c r="E665" s="3" t="str" cm="1">
        <f t="array" ref="E665">_xlfn.IFS(Table1[[#This Row],[Age]]&lt;30, "Adolescent",Table1[[#This Row],[Age]]&gt;=50, "Older", Table1[[#This Row],[Age]]&gt;=30, "Adult")</f>
        <v>Adult</v>
      </c>
      <c r="F665" s="3">
        <v>44</v>
      </c>
      <c r="G665" s="3" t="s">
        <v>13</v>
      </c>
      <c r="H665" s="3">
        <v>4</v>
      </c>
      <c r="I665" s="4">
        <v>500</v>
      </c>
      <c r="J665" s="13">
        <f>H665*I665</f>
        <v>2000</v>
      </c>
      <c r="K665" s="13">
        <f>J665*$N$3</f>
        <v>30</v>
      </c>
      <c r="L665" s="13">
        <f t="shared" si="10"/>
        <v>40</v>
      </c>
    </row>
    <row r="666" spans="1:12" x14ac:dyDescent="0.3">
      <c r="A666" s="3">
        <v>665</v>
      </c>
      <c r="B666" s="2">
        <v>45036</v>
      </c>
      <c r="C666" s="3" t="s">
        <v>677</v>
      </c>
      <c r="D666" s="3" t="s">
        <v>9</v>
      </c>
      <c r="E666" s="3" t="str" cm="1">
        <f t="array" ref="E666">_xlfn.IFS(Table1[[#This Row],[Age]]&lt;30, "Adolescent",Table1[[#This Row],[Age]]&gt;=50, "Older", Table1[[#This Row],[Age]]&gt;=30, "Adult")</f>
        <v>Older</v>
      </c>
      <c r="F666" s="3">
        <v>57</v>
      </c>
      <c r="G666" s="3" t="s">
        <v>13</v>
      </c>
      <c r="H666" s="3">
        <v>1</v>
      </c>
      <c r="I666" s="4">
        <v>50</v>
      </c>
      <c r="J666" s="13">
        <f>H666*I666</f>
        <v>50</v>
      </c>
      <c r="K666" s="13">
        <f>J666*$N$3</f>
        <v>0.75</v>
      </c>
      <c r="L666" s="13">
        <f t="shared" si="10"/>
        <v>1</v>
      </c>
    </row>
    <row r="667" spans="1:12" x14ac:dyDescent="0.3">
      <c r="A667" s="3">
        <v>666</v>
      </c>
      <c r="B667" s="2">
        <v>44959</v>
      </c>
      <c r="C667" s="3" t="s">
        <v>678</v>
      </c>
      <c r="D667" s="3" t="s">
        <v>9</v>
      </c>
      <c r="E667" s="3" t="str" cm="1">
        <f t="array" ref="E667">_xlfn.IFS(Table1[[#This Row],[Age]]&lt;30, "Adolescent",Table1[[#This Row],[Age]]&gt;=50, "Older", Table1[[#This Row],[Age]]&gt;=30, "Adult")</f>
        <v>Older</v>
      </c>
      <c r="F667" s="3">
        <v>51</v>
      </c>
      <c r="G667" s="3" t="s">
        <v>15</v>
      </c>
      <c r="H667" s="3">
        <v>3</v>
      </c>
      <c r="I667" s="4">
        <v>50</v>
      </c>
      <c r="J667" s="13">
        <f>H667*I667</f>
        <v>150</v>
      </c>
      <c r="K667" s="13">
        <f>J667*$N$3</f>
        <v>2.25</v>
      </c>
      <c r="L667" s="13">
        <f t="shared" si="10"/>
        <v>3</v>
      </c>
    </row>
    <row r="668" spans="1:12" x14ac:dyDescent="0.3">
      <c r="A668" s="3">
        <v>667</v>
      </c>
      <c r="B668" s="2">
        <v>45139</v>
      </c>
      <c r="C668" s="3" t="s">
        <v>679</v>
      </c>
      <c r="D668" s="3" t="s">
        <v>12</v>
      </c>
      <c r="E668" s="3" t="str" cm="1">
        <f t="array" ref="E668">_xlfn.IFS(Table1[[#This Row],[Age]]&lt;30, "Adolescent",Table1[[#This Row],[Age]]&gt;=50, "Older", Table1[[#This Row],[Age]]&gt;=30, "Adult")</f>
        <v>Adolescent</v>
      </c>
      <c r="F668" s="3">
        <v>29</v>
      </c>
      <c r="G668" s="3" t="s">
        <v>15</v>
      </c>
      <c r="H668" s="3">
        <v>1</v>
      </c>
      <c r="I668" s="4">
        <v>500</v>
      </c>
      <c r="J668" s="13">
        <f>H668*I668</f>
        <v>500</v>
      </c>
      <c r="K668" s="13">
        <f>J668*$N$3</f>
        <v>7.5</v>
      </c>
      <c r="L668" s="13">
        <f t="shared" si="10"/>
        <v>10</v>
      </c>
    </row>
    <row r="669" spans="1:12" x14ac:dyDescent="0.3">
      <c r="A669" s="3">
        <v>668</v>
      </c>
      <c r="B669" s="2">
        <v>45135</v>
      </c>
      <c r="C669" s="3" t="s">
        <v>680</v>
      </c>
      <c r="D669" s="3" t="s">
        <v>12</v>
      </c>
      <c r="E669" s="3" t="str" cm="1">
        <f t="array" ref="E669">_xlfn.IFS(Table1[[#This Row],[Age]]&lt;30, "Adolescent",Table1[[#This Row],[Age]]&gt;=50, "Older", Table1[[#This Row],[Age]]&gt;=30, "Adult")</f>
        <v>Older</v>
      </c>
      <c r="F669" s="3">
        <v>62</v>
      </c>
      <c r="G669" s="3" t="s">
        <v>15</v>
      </c>
      <c r="H669" s="3">
        <v>3</v>
      </c>
      <c r="I669" s="4">
        <v>50</v>
      </c>
      <c r="J669" s="13">
        <f>H669*I669</f>
        <v>150</v>
      </c>
      <c r="K669" s="13">
        <f>J669*$N$3</f>
        <v>2.25</v>
      </c>
      <c r="L669" s="13">
        <f t="shared" si="10"/>
        <v>3</v>
      </c>
    </row>
    <row r="670" spans="1:12" x14ac:dyDescent="0.3">
      <c r="A670" s="3">
        <v>669</v>
      </c>
      <c r="B670" s="2">
        <v>45096</v>
      </c>
      <c r="C670" s="3" t="s">
        <v>681</v>
      </c>
      <c r="D670" s="3" t="s">
        <v>9</v>
      </c>
      <c r="E670" s="3" t="str" cm="1">
        <f t="array" ref="E670">_xlfn.IFS(Table1[[#This Row],[Age]]&lt;30, "Adolescent",Table1[[#This Row],[Age]]&gt;=50, "Older", Table1[[#This Row],[Age]]&gt;=30, "Adult")</f>
        <v>Adolescent</v>
      </c>
      <c r="F670" s="3">
        <v>24</v>
      </c>
      <c r="G670" s="3" t="s">
        <v>10</v>
      </c>
      <c r="H670" s="3">
        <v>4</v>
      </c>
      <c r="I670" s="4">
        <v>300</v>
      </c>
      <c r="J670" s="13">
        <f>H670*I670</f>
        <v>1200</v>
      </c>
      <c r="K670" s="13">
        <f>J670*$N$3</f>
        <v>18</v>
      </c>
      <c r="L670" s="13">
        <f t="shared" si="10"/>
        <v>24</v>
      </c>
    </row>
    <row r="671" spans="1:12" x14ac:dyDescent="0.3">
      <c r="A671" s="3">
        <v>670</v>
      </c>
      <c r="B671" s="2">
        <v>45204</v>
      </c>
      <c r="C671" s="3" t="s">
        <v>682</v>
      </c>
      <c r="D671" s="3" t="s">
        <v>9</v>
      </c>
      <c r="E671" s="3" t="str" cm="1">
        <f t="array" ref="E671">_xlfn.IFS(Table1[[#This Row],[Age]]&lt;30, "Adolescent",Table1[[#This Row],[Age]]&gt;=50, "Older", Table1[[#This Row],[Age]]&gt;=30, "Adult")</f>
        <v>Adolescent</v>
      </c>
      <c r="F671" s="3">
        <v>27</v>
      </c>
      <c r="G671" s="3" t="s">
        <v>10</v>
      </c>
      <c r="H671" s="3">
        <v>1</v>
      </c>
      <c r="I671" s="4">
        <v>30</v>
      </c>
      <c r="J671" s="13">
        <f>H671*I671</f>
        <v>30</v>
      </c>
      <c r="K671" s="13">
        <f>J671*$N$3</f>
        <v>0.44999999999999996</v>
      </c>
      <c r="L671" s="13">
        <f t="shared" si="10"/>
        <v>0.6</v>
      </c>
    </row>
    <row r="672" spans="1:12" x14ac:dyDescent="0.3">
      <c r="A672" s="3">
        <v>671</v>
      </c>
      <c r="B672" s="2">
        <v>45165</v>
      </c>
      <c r="C672" s="3" t="s">
        <v>683</v>
      </c>
      <c r="D672" s="3" t="s">
        <v>9</v>
      </c>
      <c r="E672" s="3" t="str" cm="1">
        <f t="array" ref="E672">_xlfn.IFS(Table1[[#This Row],[Age]]&lt;30, "Adolescent",Table1[[#This Row],[Age]]&gt;=50, "Older", Table1[[#This Row],[Age]]&gt;=30, "Adult")</f>
        <v>Older</v>
      </c>
      <c r="F672" s="3">
        <v>62</v>
      </c>
      <c r="G672" s="3" t="s">
        <v>15</v>
      </c>
      <c r="H672" s="3">
        <v>3</v>
      </c>
      <c r="I672" s="4">
        <v>50</v>
      </c>
      <c r="J672" s="13">
        <f>H672*I672</f>
        <v>150</v>
      </c>
      <c r="K672" s="13">
        <f>J672*$N$3</f>
        <v>2.25</v>
      </c>
      <c r="L672" s="13">
        <f t="shared" si="10"/>
        <v>3</v>
      </c>
    </row>
    <row r="673" spans="1:12" x14ac:dyDescent="0.3">
      <c r="A673" s="3">
        <v>672</v>
      </c>
      <c r="B673" s="2">
        <v>45139</v>
      </c>
      <c r="C673" s="3" t="s">
        <v>684</v>
      </c>
      <c r="D673" s="3" t="s">
        <v>12</v>
      </c>
      <c r="E673" s="3" t="str" cm="1">
        <f t="array" ref="E673">_xlfn.IFS(Table1[[#This Row],[Age]]&lt;30, "Adolescent",Table1[[#This Row],[Age]]&gt;=50, "Older", Table1[[#This Row],[Age]]&gt;=30, "Adult")</f>
        <v>Adult</v>
      </c>
      <c r="F673" s="3">
        <v>34</v>
      </c>
      <c r="G673" s="3" t="s">
        <v>10</v>
      </c>
      <c r="H673" s="3">
        <v>2</v>
      </c>
      <c r="I673" s="4">
        <v>50</v>
      </c>
      <c r="J673" s="13">
        <f>H673*I673</f>
        <v>100</v>
      </c>
      <c r="K673" s="13">
        <f>J673*$N$3</f>
        <v>1.5</v>
      </c>
      <c r="L673" s="13">
        <f t="shared" si="10"/>
        <v>2</v>
      </c>
    </row>
    <row r="674" spans="1:12" x14ac:dyDescent="0.3">
      <c r="A674" s="3">
        <v>673</v>
      </c>
      <c r="B674" s="2">
        <v>44958</v>
      </c>
      <c r="C674" s="3" t="s">
        <v>685</v>
      </c>
      <c r="D674" s="3" t="s">
        <v>12</v>
      </c>
      <c r="E674" s="3" t="str" cm="1">
        <f t="array" ref="E674">_xlfn.IFS(Table1[[#This Row],[Age]]&lt;30, "Adolescent",Table1[[#This Row],[Age]]&gt;=50, "Older", Table1[[#This Row],[Age]]&gt;=30, "Adult")</f>
        <v>Adult</v>
      </c>
      <c r="F674" s="3">
        <v>43</v>
      </c>
      <c r="G674" s="3" t="s">
        <v>13</v>
      </c>
      <c r="H674" s="3">
        <v>3</v>
      </c>
      <c r="I674" s="4">
        <v>500</v>
      </c>
      <c r="J674" s="13">
        <f>H674*I674</f>
        <v>1500</v>
      </c>
      <c r="K674" s="13">
        <f>J674*$N$3</f>
        <v>22.5</v>
      </c>
      <c r="L674" s="13">
        <f t="shared" si="10"/>
        <v>30</v>
      </c>
    </row>
    <row r="675" spans="1:12" x14ac:dyDescent="0.3">
      <c r="A675" s="3">
        <v>674</v>
      </c>
      <c r="B675" s="2">
        <v>45032</v>
      </c>
      <c r="C675" s="3" t="s">
        <v>686</v>
      </c>
      <c r="D675" s="3" t="s">
        <v>12</v>
      </c>
      <c r="E675" s="3" t="str" cm="1">
        <f t="array" ref="E675">_xlfn.IFS(Table1[[#This Row],[Age]]&lt;30, "Adolescent",Table1[[#This Row],[Age]]&gt;=50, "Older", Table1[[#This Row],[Age]]&gt;=30, "Adult")</f>
        <v>Adult</v>
      </c>
      <c r="F675" s="3">
        <v>38</v>
      </c>
      <c r="G675" s="3" t="s">
        <v>13</v>
      </c>
      <c r="H675" s="3">
        <v>1</v>
      </c>
      <c r="I675" s="4">
        <v>300</v>
      </c>
      <c r="J675" s="13">
        <f>H675*I675</f>
        <v>300</v>
      </c>
      <c r="K675" s="13">
        <f>J675*$N$3</f>
        <v>4.5</v>
      </c>
      <c r="L675" s="13">
        <f t="shared" si="10"/>
        <v>6</v>
      </c>
    </row>
    <row r="676" spans="1:12" x14ac:dyDescent="0.3">
      <c r="A676" s="3">
        <v>675</v>
      </c>
      <c r="B676" s="2">
        <v>45142</v>
      </c>
      <c r="C676" s="3" t="s">
        <v>687</v>
      </c>
      <c r="D676" s="3" t="s">
        <v>12</v>
      </c>
      <c r="E676" s="3" t="str" cm="1">
        <f t="array" ref="E676">_xlfn.IFS(Table1[[#This Row],[Age]]&lt;30, "Adolescent",Table1[[#This Row],[Age]]&gt;=50, "Older", Table1[[#This Row],[Age]]&gt;=30, "Adult")</f>
        <v>Adult</v>
      </c>
      <c r="F676" s="3">
        <v>45</v>
      </c>
      <c r="G676" s="3" t="s">
        <v>13</v>
      </c>
      <c r="H676" s="3">
        <v>2</v>
      </c>
      <c r="I676" s="4">
        <v>30</v>
      </c>
      <c r="J676" s="13">
        <f>H676*I676</f>
        <v>60</v>
      </c>
      <c r="K676" s="13">
        <f>J676*$N$3</f>
        <v>0.89999999999999991</v>
      </c>
      <c r="L676" s="13">
        <f t="shared" si="10"/>
        <v>1.2</v>
      </c>
    </row>
    <row r="677" spans="1:12" x14ac:dyDescent="0.3">
      <c r="A677" s="3">
        <v>676</v>
      </c>
      <c r="B677" s="2">
        <v>45126</v>
      </c>
      <c r="C677" s="3" t="s">
        <v>688</v>
      </c>
      <c r="D677" s="3" t="s">
        <v>9</v>
      </c>
      <c r="E677" s="3" t="str" cm="1">
        <f t="array" ref="E677">_xlfn.IFS(Table1[[#This Row],[Age]]&lt;30, "Adolescent",Table1[[#This Row],[Age]]&gt;=50, "Older", Table1[[#This Row],[Age]]&gt;=30, "Adult")</f>
        <v>Older</v>
      </c>
      <c r="F677" s="3">
        <v>63</v>
      </c>
      <c r="G677" s="3" t="s">
        <v>15</v>
      </c>
      <c r="H677" s="3">
        <v>3</v>
      </c>
      <c r="I677" s="4">
        <v>500</v>
      </c>
      <c r="J677" s="13">
        <f>H677*I677</f>
        <v>1500</v>
      </c>
      <c r="K677" s="13">
        <f>J677*$N$3</f>
        <v>22.5</v>
      </c>
      <c r="L677" s="13">
        <f t="shared" si="10"/>
        <v>30</v>
      </c>
    </row>
    <row r="678" spans="1:12" x14ac:dyDescent="0.3">
      <c r="A678" s="3">
        <v>677</v>
      </c>
      <c r="B678" s="2">
        <v>45226</v>
      </c>
      <c r="C678" s="3" t="s">
        <v>689</v>
      </c>
      <c r="D678" s="3" t="s">
        <v>12</v>
      </c>
      <c r="E678" s="3" t="str" cm="1">
        <f t="array" ref="E678">_xlfn.IFS(Table1[[#This Row],[Age]]&lt;30, "Adolescent",Table1[[#This Row],[Age]]&gt;=50, "Older", Table1[[#This Row],[Age]]&gt;=30, "Adult")</f>
        <v>Adolescent</v>
      </c>
      <c r="F678" s="3">
        <v>19</v>
      </c>
      <c r="G678" s="3" t="s">
        <v>10</v>
      </c>
      <c r="H678" s="3">
        <v>3</v>
      </c>
      <c r="I678" s="4">
        <v>500</v>
      </c>
      <c r="J678" s="13">
        <f>H678*I678</f>
        <v>1500</v>
      </c>
      <c r="K678" s="13">
        <f>J678*$N$3</f>
        <v>22.5</v>
      </c>
      <c r="L678" s="13">
        <f t="shared" si="10"/>
        <v>30</v>
      </c>
    </row>
    <row r="679" spans="1:12" x14ac:dyDescent="0.3">
      <c r="A679" s="3">
        <v>678</v>
      </c>
      <c r="B679" s="2">
        <v>45283</v>
      </c>
      <c r="C679" s="3" t="s">
        <v>690</v>
      </c>
      <c r="D679" s="3" t="s">
        <v>12</v>
      </c>
      <c r="E679" s="3" t="str" cm="1">
        <f t="array" ref="E679">_xlfn.IFS(Table1[[#This Row],[Age]]&lt;30, "Adolescent",Table1[[#This Row],[Age]]&gt;=50, "Older", Table1[[#This Row],[Age]]&gt;=30, "Adult")</f>
        <v>Older</v>
      </c>
      <c r="F679" s="3">
        <v>60</v>
      </c>
      <c r="G679" s="3" t="s">
        <v>15</v>
      </c>
      <c r="H679" s="3">
        <v>3</v>
      </c>
      <c r="I679" s="4">
        <v>300</v>
      </c>
      <c r="J679" s="13">
        <f>H679*I679</f>
        <v>900</v>
      </c>
      <c r="K679" s="13">
        <f>J679*$N$3</f>
        <v>13.5</v>
      </c>
      <c r="L679" s="13">
        <f t="shared" si="10"/>
        <v>18</v>
      </c>
    </row>
    <row r="680" spans="1:12" x14ac:dyDescent="0.3">
      <c r="A680" s="3">
        <v>679</v>
      </c>
      <c r="B680" s="2">
        <v>44937</v>
      </c>
      <c r="C680" s="3" t="s">
        <v>691</v>
      </c>
      <c r="D680" s="3" t="s">
        <v>12</v>
      </c>
      <c r="E680" s="3" t="str" cm="1">
        <f t="array" ref="E680">_xlfn.IFS(Table1[[#This Row],[Age]]&lt;30, "Adolescent",Table1[[#This Row],[Age]]&gt;=50, "Older", Table1[[#This Row],[Age]]&gt;=30, "Adult")</f>
        <v>Adolescent</v>
      </c>
      <c r="F680" s="3">
        <v>18</v>
      </c>
      <c r="G680" s="3" t="s">
        <v>10</v>
      </c>
      <c r="H680" s="3">
        <v>3</v>
      </c>
      <c r="I680" s="4">
        <v>30</v>
      </c>
      <c r="J680" s="13">
        <f>H680*I680</f>
        <v>90</v>
      </c>
      <c r="K680" s="13">
        <f>J680*$N$3</f>
        <v>1.3499999999999999</v>
      </c>
      <c r="L680" s="13">
        <f t="shared" si="10"/>
        <v>1.8</v>
      </c>
    </row>
    <row r="681" spans="1:12" x14ac:dyDescent="0.3">
      <c r="A681" s="3">
        <v>680</v>
      </c>
      <c r="B681" s="2">
        <v>45221</v>
      </c>
      <c r="C681" s="3" t="s">
        <v>692</v>
      </c>
      <c r="D681" s="3" t="s">
        <v>12</v>
      </c>
      <c r="E681" s="3" t="str" cm="1">
        <f t="array" ref="E681">_xlfn.IFS(Table1[[#This Row],[Age]]&lt;30, "Adolescent",Table1[[#This Row],[Age]]&gt;=50, "Older", Table1[[#This Row],[Age]]&gt;=30, "Adult")</f>
        <v>Older</v>
      </c>
      <c r="F681" s="3">
        <v>53</v>
      </c>
      <c r="G681" s="3" t="s">
        <v>13</v>
      </c>
      <c r="H681" s="3">
        <v>3</v>
      </c>
      <c r="I681" s="4">
        <v>300</v>
      </c>
      <c r="J681" s="13">
        <f>H681*I681</f>
        <v>900</v>
      </c>
      <c r="K681" s="13">
        <f>J681*$N$3</f>
        <v>13.5</v>
      </c>
      <c r="L681" s="13">
        <f t="shared" si="10"/>
        <v>18</v>
      </c>
    </row>
    <row r="682" spans="1:12" x14ac:dyDescent="0.3">
      <c r="A682" s="3">
        <v>681</v>
      </c>
      <c r="B682" s="2">
        <v>45121</v>
      </c>
      <c r="C682" s="3" t="s">
        <v>693</v>
      </c>
      <c r="D682" s="3" t="s">
        <v>12</v>
      </c>
      <c r="E682" s="3" t="str" cm="1">
        <f t="array" ref="E682">_xlfn.IFS(Table1[[#This Row],[Age]]&lt;30, "Adolescent",Table1[[#This Row],[Age]]&gt;=50, "Older", Table1[[#This Row],[Age]]&gt;=30, "Adult")</f>
        <v>Adult</v>
      </c>
      <c r="F682" s="3">
        <v>43</v>
      </c>
      <c r="G682" s="3" t="s">
        <v>15</v>
      </c>
      <c r="H682" s="3">
        <v>2</v>
      </c>
      <c r="I682" s="4">
        <v>30</v>
      </c>
      <c r="J682" s="13">
        <f>H682*I682</f>
        <v>60</v>
      </c>
      <c r="K682" s="13">
        <f>J682*$N$3</f>
        <v>0.89999999999999991</v>
      </c>
      <c r="L682" s="13">
        <f t="shared" si="10"/>
        <v>1.2</v>
      </c>
    </row>
    <row r="683" spans="1:12" x14ac:dyDescent="0.3">
      <c r="A683" s="3">
        <v>682</v>
      </c>
      <c r="B683" s="2">
        <v>45171</v>
      </c>
      <c r="C683" s="3" t="s">
        <v>694</v>
      </c>
      <c r="D683" s="3" t="s">
        <v>9</v>
      </c>
      <c r="E683" s="3" t="str" cm="1">
        <f t="array" ref="E683">_xlfn.IFS(Table1[[#This Row],[Age]]&lt;30, "Adolescent",Table1[[#This Row],[Age]]&gt;=50, "Older", Table1[[#This Row],[Age]]&gt;=30, "Adult")</f>
        <v>Adult</v>
      </c>
      <c r="F683" s="3">
        <v>46</v>
      </c>
      <c r="G683" s="3" t="s">
        <v>10</v>
      </c>
      <c r="H683" s="3">
        <v>4</v>
      </c>
      <c r="I683" s="4">
        <v>300</v>
      </c>
      <c r="J683" s="13">
        <f>H683*I683</f>
        <v>1200</v>
      </c>
      <c r="K683" s="13">
        <f>J683*$N$3</f>
        <v>18</v>
      </c>
      <c r="L683" s="13">
        <f t="shared" si="10"/>
        <v>24</v>
      </c>
    </row>
    <row r="684" spans="1:12" x14ac:dyDescent="0.3">
      <c r="A684" s="3">
        <v>683</v>
      </c>
      <c r="B684" s="2">
        <v>44930</v>
      </c>
      <c r="C684" s="3" t="s">
        <v>695</v>
      </c>
      <c r="D684" s="3" t="s">
        <v>9</v>
      </c>
      <c r="E684" s="3" t="str" cm="1">
        <f t="array" ref="E684">_xlfn.IFS(Table1[[#This Row],[Age]]&lt;30, "Adolescent",Table1[[#This Row],[Age]]&gt;=50, "Older", Table1[[#This Row],[Age]]&gt;=30, "Adult")</f>
        <v>Adult</v>
      </c>
      <c r="F684" s="3">
        <v>38</v>
      </c>
      <c r="G684" s="3" t="s">
        <v>10</v>
      </c>
      <c r="H684" s="3">
        <v>2</v>
      </c>
      <c r="I684" s="4">
        <v>500</v>
      </c>
      <c r="J684" s="13">
        <f>H684*I684</f>
        <v>1000</v>
      </c>
      <c r="K684" s="13">
        <f>J684*$N$3</f>
        <v>15</v>
      </c>
      <c r="L684" s="13">
        <f t="shared" si="10"/>
        <v>20</v>
      </c>
    </row>
    <row r="685" spans="1:12" x14ac:dyDescent="0.3">
      <c r="A685" s="3">
        <v>684</v>
      </c>
      <c r="B685" s="2">
        <v>45107</v>
      </c>
      <c r="C685" s="3" t="s">
        <v>696</v>
      </c>
      <c r="D685" s="3" t="s">
        <v>12</v>
      </c>
      <c r="E685" s="3" t="str" cm="1">
        <f t="array" ref="E685">_xlfn.IFS(Table1[[#This Row],[Age]]&lt;30, "Adolescent",Table1[[#This Row],[Age]]&gt;=50, "Older", Table1[[#This Row],[Age]]&gt;=30, "Adult")</f>
        <v>Adolescent</v>
      </c>
      <c r="F685" s="3">
        <v>28</v>
      </c>
      <c r="G685" s="3" t="s">
        <v>13</v>
      </c>
      <c r="H685" s="3">
        <v>2</v>
      </c>
      <c r="I685" s="4">
        <v>500</v>
      </c>
      <c r="J685" s="13">
        <f>H685*I685</f>
        <v>1000</v>
      </c>
      <c r="K685" s="13">
        <f>J685*$N$3</f>
        <v>15</v>
      </c>
      <c r="L685" s="13">
        <f t="shared" si="10"/>
        <v>20</v>
      </c>
    </row>
    <row r="686" spans="1:12" x14ac:dyDescent="0.3">
      <c r="A686" s="3">
        <v>685</v>
      </c>
      <c r="B686" s="2">
        <v>45079</v>
      </c>
      <c r="C686" s="3" t="s">
        <v>697</v>
      </c>
      <c r="D686" s="3" t="s">
        <v>9</v>
      </c>
      <c r="E686" s="3" t="str" cm="1">
        <f t="array" ref="E686">_xlfn.IFS(Table1[[#This Row],[Age]]&lt;30, "Adolescent",Table1[[#This Row],[Age]]&gt;=50, "Older", Table1[[#This Row],[Age]]&gt;=30, "Adult")</f>
        <v>Older</v>
      </c>
      <c r="F686" s="3">
        <v>57</v>
      </c>
      <c r="G686" s="3" t="s">
        <v>15</v>
      </c>
      <c r="H686" s="3">
        <v>2</v>
      </c>
      <c r="I686" s="4">
        <v>25</v>
      </c>
      <c r="J686" s="13">
        <f>H686*I686</f>
        <v>50</v>
      </c>
      <c r="K686" s="13">
        <f>J686*$N$3</f>
        <v>0.75</v>
      </c>
      <c r="L686" s="13">
        <f t="shared" si="10"/>
        <v>1</v>
      </c>
    </row>
    <row r="687" spans="1:12" x14ac:dyDescent="0.3">
      <c r="A687" s="3">
        <v>686</v>
      </c>
      <c r="B687" s="2">
        <v>45126</v>
      </c>
      <c r="C687" s="3" t="s">
        <v>698</v>
      </c>
      <c r="D687" s="3" t="s">
        <v>12</v>
      </c>
      <c r="E687" s="3" t="str" cm="1">
        <f t="array" ref="E687">_xlfn.IFS(Table1[[#This Row],[Age]]&lt;30, "Adolescent",Table1[[#This Row],[Age]]&gt;=50, "Older", Table1[[#This Row],[Age]]&gt;=30, "Adult")</f>
        <v>Adolescent</v>
      </c>
      <c r="F687" s="3">
        <v>28</v>
      </c>
      <c r="G687" s="3" t="s">
        <v>15</v>
      </c>
      <c r="H687" s="3">
        <v>4</v>
      </c>
      <c r="I687" s="4">
        <v>50</v>
      </c>
      <c r="J687" s="13">
        <f>H687*I687</f>
        <v>200</v>
      </c>
      <c r="K687" s="13">
        <f>J687*$N$3</f>
        <v>3</v>
      </c>
      <c r="L687" s="13">
        <f t="shared" si="10"/>
        <v>4</v>
      </c>
    </row>
    <row r="688" spans="1:12" x14ac:dyDescent="0.3">
      <c r="A688" s="3">
        <v>687</v>
      </c>
      <c r="B688" s="2">
        <v>45141</v>
      </c>
      <c r="C688" s="3" t="s">
        <v>699</v>
      </c>
      <c r="D688" s="3" t="s">
        <v>12</v>
      </c>
      <c r="E688" s="3" t="str" cm="1">
        <f t="array" ref="E688">_xlfn.IFS(Table1[[#This Row],[Age]]&lt;30, "Adolescent",Table1[[#This Row],[Age]]&gt;=50, "Older", Table1[[#This Row],[Age]]&gt;=30, "Adult")</f>
        <v>Older</v>
      </c>
      <c r="F688" s="3">
        <v>53</v>
      </c>
      <c r="G688" s="3" t="s">
        <v>15</v>
      </c>
      <c r="H688" s="3">
        <v>1</v>
      </c>
      <c r="I688" s="4">
        <v>300</v>
      </c>
      <c r="J688" s="13">
        <f>H688*I688</f>
        <v>300</v>
      </c>
      <c r="K688" s="13">
        <f>J688*$N$3</f>
        <v>4.5</v>
      </c>
      <c r="L688" s="13">
        <f t="shared" si="10"/>
        <v>6</v>
      </c>
    </row>
    <row r="689" spans="1:12" x14ac:dyDescent="0.3">
      <c r="A689" s="3">
        <v>688</v>
      </c>
      <c r="B689" s="2">
        <v>45202</v>
      </c>
      <c r="C689" s="3" t="s">
        <v>700</v>
      </c>
      <c r="D689" s="3" t="s">
        <v>9</v>
      </c>
      <c r="E689" s="3" t="str" cm="1">
        <f t="array" ref="E689">_xlfn.IFS(Table1[[#This Row],[Age]]&lt;30, "Adolescent",Table1[[#This Row],[Age]]&gt;=50, "Older", Table1[[#This Row],[Age]]&gt;=30, "Adult")</f>
        <v>Older</v>
      </c>
      <c r="F689" s="3">
        <v>56</v>
      </c>
      <c r="G689" s="3" t="s">
        <v>13</v>
      </c>
      <c r="H689" s="3">
        <v>4</v>
      </c>
      <c r="I689" s="4">
        <v>25</v>
      </c>
      <c r="J689" s="13">
        <f>H689*I689</f>
        <v>100</v>
      </c>
      <c r="K689" s="13">
        <f>J689*$N$3</f>
        <v>1.5</v>
      </c>
      <c r="L689" s="13">
        <f t="shared" si="10"/>
        <v>2</v>
      </c>
    </row>
    <row r="690" spans="1:12" x14ac:dyDescent="0.3">
      <c r="A690" s="3">
        <v>689</v>
      </c>
      <c r="B690" s="2">
        <v>45206</v>
      </c>
      <c r="C690" s="3" t="s">
        <v>701</v>
      </c>
      <c r="D690" s="3" t="s">
        <v>9</v>
      </c>
      <c r="E690" s="3" t="str" cm="1">
        <f t="array" ref="E690">_xlfn.IFS(Table1[[#This Row],[Age]]&lt;30, "Adolescent",Table1[[#This Row],[Age]]&gt;=50, "Older", Table1[[#This Row],[Age]]&gt;=30, "Adult")</f>
        <v>Older</v>
      </c>
      <c r="F690" s="3">
        <v>57</v>
      </c>
      <c r="G690" s="3" t="s">
        <v>15</v>
      </c>
      <c r="H690" s="3">
        <v>2</v>
      </c>
      <c r="I690" s="4">
        <v>50</v>
      </c>
      <c r="J690" s="13">
        <f>H690*I690</f>
        <v>100</v>
      </c>
      <c r="K690" s="13">
        <f>J690*$N$3</f>
        <v>1.5</v>
      </c>
      <c r="L690" s="13">
        <f t="shared" si="10"/>
        <v>2</v>
      </c>
    </row>
    <row r="691" spans="1:12" x14ac:dyDescent="0.3">
      <c r="A691" s="3">
        <v>690</v>
      </c>
      <c r="B691" s="2">
        <v>45235</v>
      </c>
      <c r="C691" s="3" t="s">
        <v>702</v>
      </c>
      <c r="D691" s="3" t="s">
        <v>12</v>
      </c>
      <c r="E691" s="3" t="str" cm="1">
        <f t="array" ref="E691">_xlfn.IFS(Table1[[#This Row],[Age]]&lt;30, "Adolescent",Table1[[#This Row],[Age]]&gt;=50, "Older", Table1[[#This Row],[Age]]&gt;=30, "Adult")</f>
        <v>Older</v>
      </c>
      <c r="F691" s="3">
        <v>52</v>
      </c>
      <c r="G691" s="3" t="s">
        <v>13</v>
      </c>
      <c r="H691" s="3">
        <v>3</v>
      </c>
      <c r="I691" s="4">
        <v>300</v>
      </c>
      <c r="J691" s="13">
        <f>H691*I691</f>
        <v>900</v>
      </c>
      <c r="K691" s="13">
        <f>J691*$N$3</f>
        <v>13.5</v>
      </c>
      <c r="L691" s="13">
        <f t="shared" si="10"/>
        <v>18</v>
      </c>
    </row>
    <row r="692" spans="1:12" x14ac:dyDescent="0.3">
      <c r="A692" s="3">
        <v>691</v>
      </c>
      <c r="B692" s="2">
        <v>45039</v>
      </c>
      <c r="C692" s="3" t="s">
        <v>703</v>
      </c>
      <c r="D692" s="3" t="s">
        <v>12</v>
      </c>
      <c r="E692" s="3" t="str" cm="1">
        <f t="array" ref="E692">_xlfn.IFS(Table1[[#This Row],[Age]]&lt;30, "Adolescent",Table1[[#This Row],[Age]]&gt;=50, "Older", Table1[[#This Row],[Age]]&gt;=30, "Adult")</f>
        <v>Older</v>
      </c>
      <c r="F692" s="3">
        <v>51</v>
      </c>
      <c r="G692" s="3" t="s">
        <v>13</v>
      </c>
      <c r="H692" s="3">
        <v>3</v>
      </c>
      <c r="I692" s="4">
        <v>30</v>
      </c>
      <c r="J692" s="13">
        <f>H692*I692</f>
        <v>90</v>
      </c>
      <c r="K692" s="13">
        <f>J692*$N$3</f>
        <v>1.3499999999999999</v>
      </c>
      <c r="L692" s="13">
        <f t="shared" si="10"/>
        <v>1.8</v>
      </c>
    </row>
    <row r="693" spans="1:12" x14ac:dyDescent="0.3">
      <c r="A693" s="3">
        <v>692</v>
      </c>
      <c r="B693" s="2">
        <v>45176</v>
      </c>
      <c r="C693" s="3" t="s">
        <v>704</v>
      </c>
      <c r="D693" s="3" t="s">
        <v>12</v>
      </c>
      <c r="E693" s="3" t="str" cm="1">
        <f t="array" ref="E693">_xlfn.IFS(Table1[[#This Row],[Age]]&lt;30, "Adolescent",Table1[[#This Row],[Age]]&gt;=50, "Older", Table1[[#This Row],[Age]]&gt;=30, "Adult")</f>
        <v>Older</v>
      </c>
      <c r="F693" s="3">
        <v>64</v>
      </c>
      <c r="G693" s="3" t="s">
        <v>13</v>
      </c>
      <c r="H693" s="3">
        <v>2</v>
      </c>
      <c r="I693" s="4">
        <v>50</v>
      </c>
      <c r="J693" s="13">
        <f>H693*I693</f>
        <v>100</v>
      </c>
      <c r="K693" s="13">
        <f>J693*$N$3</f>
        <v>1.5</v>
      </c>
      <c r="L693" s="13">
        <f t="shared" si="10"/>
        <v>2</v>
      </c>
    </row>
    <row r="694" spans="1:12" x14ac:dyDescent="0.3">
      <c r="A694" s="3">
        <v>693</v>
      </c>
      <c r="B694" s="2">
        <v>45039</v>
      </c>
      <c r="C694" s="3" t="s">
        <v>705</v>
      </c>
      <c r="D694" s="3" t="s">
        <v>9</v>
      </c>
      <c r="E694" s="3" t="str" cm="1">
        <f t="array" ref="E694">_xlfn.IFS(Table1[[#This Row],[Age]]&lt;30, "Adolescent",Table1[[#This Row],[Age]]&gt;=50, "Older", Table1[[#This Row],[Age]]&gt;=30, "Adult")</f>
        <v>Adult</v>
      </c>
      <c r="F694" s="3">
        <v>41</v>
      </c>
      <c r="G694" s="3" t="s">
        <v>10</v>
      </c>
      <c r="H694" s="3">
        <v>3</v>
      </c>
      <c r="I694" s="4">
        <v>500</v>
      </c>
      <c r="J694" s="13">
        <f>H694*I694</f>
        <v>1500</v>
      </c>
      <c r="K694" s="13">
        <f>J694*$N$3</f>
        <v>22.5</v>
      </c>
      <c r="L694" s="13">
        <f t="shared" si="10"/>
        <v>30</v>
      </c>
    </row>
    <row r="695" spans="1:12" x14ac:dyDescent="0.3">
      <c r="A695" s="3">
        <v>694</v>
      </c>
      <c r="B695" s="2">
        <v>45066</v>
      </c>
      <c r="C695" s="3" t="s">
        <v>706</v>
      </c>
      <c r="D695" s="3" t="s">
        <v>12</v>
      </c>
      <c r="E695" s="3" t="str" cm="1">
        <f t="array" ref="E695">_xlfn.IFS(Table1[[#This Row],[Age]]&lt;30, "Adolescent",Table1[[#This Row],[Age]]&gt;=50, "Older", Table1[[#This Row],[Age]]&gt;=30, "Adult")</f>
        <v>Adult</v>
      </c>
      <c r="F695" s="3">
        <v>39</v>
      </c>
      <c r="G695" s="3" t="s">
        <v>15</v>
      </c>
      <c r="H695" s="3">
        <v>2</v>
      </c>
      <c r="I695" s="4">
        <v>25</v>
      </c>
      <c r="J695" s="13">
        <f>H695*I695</f>
        <v>50</v>
      </c>
      <c r="K695" s="13">
        <f>J695*$N$3</f>
        <v>0.75</v>
      </c>
      <c r="L695" s="13">
        <f t="shared" si="10"/>
        <v>1</v>
      </c>
    </row>
    <row r="696" spans="1:12" x14ac:dyDescent="0.3">
      <c r="A696" s="3">
        <v>695</v>
      </c>
      <c r="B696" s="2">
        <v>45150</v>
      </c>
      <c r="C696" s="3" t="s">
        <v>707</v>
      </c>
      <c r="D696" s="3" t="s">
        <v>12</v>
      </c>
      <c r="E696" s="3" t="str" cm="1">
        <f t="array" ref="E696">_xlfn.IFS(Table1[[#This Row],[Age]]&lt;30, "Adolescent",Table1[[#This Row],[Age]]&gt;=50, "Older", Table1[[#This Row],[Age]]&gt;=30, "Adult")</f>
        <v>Adolescent</v>
      </c>
      <c r="F696" s="3">
        <v>22</v>
      </c>
      <c r="G696" s="3" t="s">
        <v>15</v>
      </c>
      <c r="H696" s="3">
        <v>3</v>
      </c>
      <c r="I696" s="4">
        <v>50</v>
      </c>
      <c r="J696" s="13">
        <f>H696*I696</f>
        <v>150</v>
      </c>
      <c r="K696" s="13">
        <f>J696*$N$3</f>
        <v>2.25</v>
      </c>
      <c r="L696" s="13">
        <f t="shared" si="10"/>
        <v>3</v>
      </c>
    </row>
    <row r="697" spans="1:12" x14ac:dyDescent="0.3">
      <c r="A697" s="3">
        <v>696</v>
      </c>
      <c r="B697" s="2">
        <v>45175</v>
      </c>
      <c r="C697" s="3" t="s">
        <v>708</v>
      </c>
      <c r="D697" s="3" t="s">
        <v>12</v>
      </c>
      <c r="E697" s="3" t="str" cm="1">
        <f t="array" ref="E697">_xlfn.IFS(Table1[[#This Row],[Age]]&lt;30, "Adolescent",Table1[[#This Row],[Age]]&gt;=50, "Older", Table1[[#This Row],[Age]]&gt;=30, "Adult")</f>
        <v>Older</v>
      </c>
      <c r="F697" s="3">
        <v>50</v>
      </c>
      <c r="G697" s="3" t="s">
        <v>13</v>
      </c>
      <c r="H697" s="3">
        <v>4</v>
      </c>
      <c r="I697" s="4">
        <v>50</v>
      </c>
      <c r="J697" s="13">
        <f>H697*I697</f>
        <v>200</v>
      </c>
      <c r="K697" s="13">
        <f>J697*$N$3</f>
        <v>3</v>
      </c>
      <c r="L697" s="13">
        <f t="shared" si="10"/>
        <v>4</v>
      </c>
    </row>
    <row r="698" spans="1:12" x14ac:dyDescent="0.3">
      <c r="A698" s="3">
        <v>697</v>
      </c>
      <c r="B698" s="2">
        <v>44941</v>
      </c>
      <c r="C698" s="3" t="s">
        <v>709</v>
      </c>
      <c r="D698" s="3" t="s">
        <v>9</v>
      </c>
      <c r="E698" s="3" t="str" cm="1">
        <f t="array" ref="E698">_xlfn.IFS(Table1[[#This Row],[Age]]&lt;30, "Adolescent",Table1[[#This Row],[Age]]&gt;=50, "Older", Table1[[#This Row],[Age]]&gt;=30, "Adult")</f>
        <v>Older</v>
      </c>
      <c r="F698" s="3">
        <v>53</v>
      </c>
      <c r="G698" s="3" t="s">
        <v>13</v>
      </c>
      <c r="H698" s="3">
        <v>1</v>
      </c>
      <c r="I698" s="4">
        <v>500</v>
      </c>
      <c r="J698" s="13">
        <f>H698*I698</f>
        <v>500</v>
      </c>
      <c r="K698" s="13">
        <f>J698*$N$3</f>
        <v>7.5</v>
      </c>
      <c r="L698" s="13">
        <f t="shared" si="10"/>
        <v>10</v>
      </c>
    </row>
    <row r="699" spans="1:12" x14ac:dyDescent="0.3">
      <c r="A699" s="3">
        <v>698</v>
      </c>
      <c r="B699" s="2">
        <v>45126</v>
      </c>
      <c r="C699" s="3" t="s">
        <v>710</v>
      </c>
      <c r="D699" s="3" t="s">
        <v>12</v>
      </c>
      <c r="E699" s="3" t="str" cm="1">
        <f t="array" ref="E699">_xlfn.IFS(Table1[[#This Row],[Age]]&lt;30, "Adolescent",Table1[[#This Row],[Age]]&gt;=50, "Older", Table1[[#This Row],[Age]]&gt;=30, "Adult")</f>
        <v>Older</v>
      </c>
      <c r="F699" s="3">
        <v>64</v>
      </c>
      <c r="G699" s="3" t="s">
        <v>15</v>
      </c>
      <c r="H699" s="3">
        <v>1</v>
      </c>
      <c r="I699" s="4">
        <v>300</v>
      </c>
      <c r="J699" s="13">
        <f>H699*I699</f>
        <v>300</v>
      </c>
      <c r="K699" s="13">
        <f>J699*$N$3</f>
        <v>4.5</v>
      </c>
      <c r="L699" s="13">
        <f t="shared" si="10"/>
        <v>6</v>
      </c>
    </row>
    <row r="700" spans="1:12" x14ac:dyDescent="0.3">
      <c r="A700" s="3">
        <v>699</v>
      </c>
      <c r="B700" s="2">
        <v>45099</v>
      </c>
      <c r="C700" s="3" t="s">
        <v>711</v>
      </c>
      <c r="D700" s="3" t="s">
        <v>12</v>
      </c>
      <c r="E700" s="3" t="str" cm="1">
        <f t="array" ref="E700">_xlfn.IFS(Table1[[#This Row],[Age]]&lt;30, "Adolescent",Table1[[#This Row],[Age]]&gt;=50, "Older", Table1[[#This Row],[Age]]&gt;=30, "Adult")</f>
        <v>Adult</v>
      </c>
      <c r="F700" s="3">
        <v>37</v>
      </c>
      <c r="G700" s="3" t="s">
        <v>13</v>
      </c>
      <c r="H700" s="3">
        <v>4</v>
      </c>
      <c r="I700" s="4">
        <v>30</v>
      </c>
      <c r="J700" s="13">
        <f>H700*I700</f>
        <v>120</v>
      </c>
      <c r="K700" s="13">
        <f>J700*$N$3</f>
        <v>1.7999999999999998</v>
      </c>
      <c r="L700" s="13">
        <f t="shared" si="10"/>
        <v>2.4</v>
      </c>
    </row>
    <row r="701" spans="1:12" x14ac:dyDescent="0.3">
      <c r="A701" s="3">
        <v>700</v>
      </c>
      <c r="B701" s="2">
        <v>45269</v>
      </c>
      <c r="C701" s="3" t="s">
        <v>712</v>
      </c>
      <c r="D701" s="3" t="s">
        <v>9</v>
      </c>
      <c r="E701" s="3" t="str" cm="1">
        <f t="array" ref="E701">_xlfn.IFS(Table1[[#This Row],[Age]]&lt;30, "Adolescent",Table1[[#This Row],[Age]]&gt;=50, "Older", Table1[[#This Row],[Age]]&gt;=30, "Adult")</f>
        <v>Adult</v>
      </c>
      <c r="F701" s="3">
        <v>36</v>
      </c>
      <c r="G701" s="3" t="s">
        <v>15</v>
      </c>
      <c r="H701" s="3">
        <v>4</v>
      </c>
      <c r="I701" s="4">
        <v>500</v>
      </c>
      <c r="J701" s="13">
        <f>H701*I701</f>
        <v>2000</v>
      </c>
      <c r="K701" s="13">
        <f>J701*$N$3</f>
        <v>30</v>
      </c>
      <c r="L701" s="13">
        <f t="shared" si="10"/>
        <v>40</v>
      </c>
    </row>
    <row r="702" spans="1:12" x14ac:dyDescent="0.3">
      <c r="A702" s="3">
        <v>701</v>
      </c>
      <c r="B702" s="2">
        <v>45274</v>
      </c>
      <c r="C702" s="3" t="s">
        <v>713</v>
      </c>
      <c r="D702" s="3" t="s">
        <v>12</v>
      </c>
      <c r="E702" s="3" t="str" cm="1">
        <f t="array" ref="E702">_xlfn.IFS(Table1[[#This Row],[Age]]&lt;30, "Adolescent",Table1[[#This Row],[Age]]&gt;=50, "Older", Table1[[#This Row],[Age]]&gt;=30, "Adult")</f>
        <v>Older</v>
      </c>
      <c r="F702" s="3">
        <v>52</v>
      </c>
      <c r="G702" s="3" t="s">
        <v>10</v>
      </c>
      <c r="H702" s="3">
        <v>2</v>
      </c>
      <c r="I702" s="4">
        <v>30</v>
      </c>
      <c r="J702" s="13">
        <f>H702*I702</f>
        <v>60</v>
      </c>
      <c r="K702" s="13">
        <f>J702*$N$3</f>
        <v>0.89999999999999991</v>
      </c>
      <c r="L702" s="13">
        <f t="shared" si="10"/>
        <v>1.2</v>
      </c>
    </row>
    <row r="703" spans="1:12" x14ac:dyDescent="0.3">
      <c r="A703" s="3">
        <v>702</v>
      </c>
      <c r="B703" s="2">
        <v>45134</v>
      </c>
      <c r="C703" s="3" t="s">
        <v>714</v>
      </c>
      <c r="D703" s="3" t="s">
        <v>12</v>
      </c>
      <c r="E703" s="3" t="str" cm="1">
        <f t="array" ref="E703">_xlfn.IFS(Table1[[#This Row],[Age]]&lt;30, "Adolescent",Table1[[#This Row],[Age]]&gt;=50, "Older", Table1[[#This Row],[Age]]&gt;=30, "Adult")</f>
        <v>Older</v>
      </c>
      <c r="F703" s="3">
        <v>60</v>
      </c>
      <c r="G703" s="3" t="s">
        <v>13</v>
      </c>
      <c r="H703" s="3">
        <v>2</v>
      </c>
      <c r="I703" s="4">
        <v>300</v>
      </c>
      <c r="J703" s="13">
        <f>H703*I703</f>
        <v>600</v>
      </c>
      <c r="K703" s="13">
        <f>J703*$N$3</f>
        <v>9</v>
      </c>
      <c r="L703" s="13">
        <f t="shared" si="10"/>
        <v>12</v>
      </c>
    </row>
    <row r="704" spans="1:12" x14ac:dyDescent="0.3">
      <c r="A704" s="3">
        <v>703</v>
      </c>
      <c r="B704" s="2">
        <v>45011</v>
      </c>
      <c r="C704" s="3" t="s">
        <v>715</v>
      </c>
      <c r="D704" s="3" t="s">
        <v>9</v>
      </c>
      <c r="E704" s="3" t="str" cm="1">
        <f t="array" ref="E704">_xlfn.IFS(Table1[[#This Row],[Age]]&lt;30, "Adolescent",Table1[[#This Row],[Age]]&gt;=50, "Older", Table1[[#This Row],[Age]]&gt;=30, "Adult")</f>
        <v>Adult</v>
      </c>
      <c r="F704" s="3">
        <v>34</v>
      </c>
      <c r="G704" s="3" t="s">
        <v>15</v>
      </c>
      <c r="H704" s="3">
        <v>2</v>
      </c>
      <c r="I704" s="4">
        <v>50</v>
      </c>
      <c r="J704" s="13">
        <f>H704*I704</f>
        <v>100</v>
      </c>
      <c r="K704" s="13">
        <f>J704*$N$3</f>
        <v>1.5</v>
      </c>
      <c r="L704" s="13">
        <f t="shared" si="10"/>
        <v>2</v>
      </c>
    </row>
    <row r="705" spans="1:12" x14ac:dyDescent="0.3">
      <c r="A705" s="3">
        <v>704</v>
      </c>
      <c r="B705" s="2">
        <v>45166</v>
      </c>
      <c r="C705" s="3" t="s">
        <v>716</v>
      </c>
      <c r="D705" s="3" t="s">
        <v>12</v>
      </c>
      <c r="E705" s="3" t="str" cm="1">
        <f t="array" ref="E705">_xlfn.IFS(Table1[[#This Row],[Age]]&lt;30, "Adolescent",Table1[[#This Row],[Age]]&gt;=50, "Older", Table1[[#This Row],[Age]]&gt;=30, "Adult")</f>
        <v>Older</v>
      </c>
      <c r="F705" s="3">
        <v>62</v>
      </c>
      <c r="G705" s="3" t="s">
        <v>13</v>
      </c>
      <c r="H705" s="3">
        <v>3</v>
      </c>
      <c r="I705" s="4">
        <v>30</v>
      </c>
      <c r="J705" s="13">
        <f>H705*I705</f>
        <v>90</v>
      </c>
      <c r="K705" s="13">
        <f>J705*$N$3</f>
        <v>1.3499999999999999</v>
      </c>
      <c r="L705" s="13">
        <f t="shared" si="10"/>
        <v>1.8</v>
      </c>
    </row>
    <row r="706" spans="1:12" x14ac:dyDescent="0.3">
      <c r="A706" s="3">
        <v>705</v>
      </c>
      <c r="B706" s="2">
        <v>44992</v>
      </c>
      <c r="C706" s="3" t="s">
        <v>717</v>
      </c>
      <c r="D706" s="3" t="s">
        <v>9</v>
      </c>
      <c r="E706" s="3" t="str" cm="1">
        <f t="array" ref="E706">_xlfn.IFS(Table1[[#This Row],[Age]]&lt;30, "Adolescent",Table1[[#This Row],[Age]]&gt;=50, "Older", Table1[[#This Row],[Age]]&gt;=30, "Adult")</f>
        <v>Older</v>
      </c>
      <c r="F706" s="3">
        <v>60</v>
      </c>
      <c r="G706" s="3" t="s">
        <v>15</v>
      </c>
      <c r="H706" s="3">
        <v>2</v>
      </c>
      <c r="I706" s="4">
        <v>25</v>
      </c>
      <c r="J706" s="13">
        <f>H706*I706</f>
        <v>50</v>
      </c>
      <c r="K706" s="13">
        <f>J706*$N$3</f>
        <v>0.75</v>
      </c>
      <c r="L706" s="13">
        <f t="shared" si="10"/>
        <v>1</v>
      </c>
    </row>
    <row r="707" spans="1:12" x14ac:dyDescent="0.3">
      <c r="A707" s="3">
        <v>706</v>
      </c>
      <c r="B707" s="2">
        <v>45245</v>
      </c>
      <c r="C707" s="3" t="s">
        <v>718</v>
      </c>
      <c r="D707" s="3" t="s">
        <v>9</v>
      </c>
      <c r="E707" s="3" t="str" cm="1">
        <f t="array" ref="E707">_xlfn.IFS(Table1[[#This Row],[Age]]&lt;30, "Adolescent",Table1[[#This Row],[Age]]&gt;=50, "Older", Table1[[#This Row],[Age]]&gt;=30, "Adult")</f>
        <v>Older</v>
      </c>
      <c r="F707" s="3">
        <v>51</v>
      </c>
      <c r="G707" s="3" t="s">
        <v>15</v>
      </c>
      <c r="H707" s="3">
        <v>4</v>
      </c>
      <c r="I707" s="4">
        <v>25</v>
      </c>
      <c r="J707" s="13">
        <f>H707*I707</f>
        <v>100</v>
      </c>
      <c r="K707" s="13">
        <f>J707*$N$3</f>
        <v>1.5</v>
      </c>
      <c r="L707" s="13">
        <f t="shared" ref="L707:L770" si="11">J707*$N$4</f>
        <v>2</v>
      </c>
    </row>
    <row r="708" spans="1:12" x14ac:dyDescent="0.3">
      <c r="A708" s="3">
        <v>707</v>
      </c>
      <c r="B708" s="2">
        <v>45200</v>
      </c>
      <c r="C708" s="3" t="s">
        <v>719</v>
      </c>
      <c r="D708" s="3" t="s">
        <v>12</v>
      </c>
      <c r="E708" s="3" t="str" cm="1">
        <f t="array" ref="E708">_xlfn.IFS(Table1[[#This Row],[Age]]&lt;30, "Adolescent",Table1[[#This Row],[Age]]&gt;=50, "Older", Table1[[#This Row],[Age]]&gt;=30, "Adult")</f>
        <v>Adolescent</v>
      </c>
      <c r="F708" s="3">
        <v>26</v>
      </c>
      <c r="G708" s="3" t="s">
        <v>13</v>
      </c>
      <c r="H708" s="3">
        <v>1</v>
      </c>
      <c r="I708" s="4">
        <v>500</v>
      </c>
      <c r="J708" s="13">
        <f>H708*I708</f>
        <v>500</v>
      </c>
      <c r="K708" s="13">
        <f>J708*$N$3</f>
        <v>7.5</v>
      </c>
      <c r="L708" s="13">
        <f t="shared" si="11"/>
        <v>10</v>
      </c>
    </row>
    <row r="709" spans="1:12" x14ac:dyDescent="0.3">
      <c r="A709" s="3">
        <v>708</v>
      </c>
      <c r="B709" s="2">
        <v>44940</v>
      </c>
      <c r="C709" s="3" t="s">
        <v>720</v>
      </c>
      <c r="D709" s="3" t="s">
        <v>12</v>
      </c>
      <c r="E709" s="3" t="str" cm="1">
        <f t="array" ref="E709">_xlfn.IFS(Table1[[#This Row],[Age]]&lt;30, "Adolescent",Table1[[#This Row],[Age]]&gt;=50, "Older", Table1[[#This Row],[Age]]&gt;=30, "Adult")</f>
        <v>Adult</v>
      </c>
      <c r="F709" s="3">
        <v>43</v>
      </c>
      <c r="G709" s="3" t="s">
        <v>10</v>
      </c>
      <c r="H709" s="3">
        <v>3</v>
      </c>
      <c r="I709" s="4">
        <v>300</v>
      </c>
      <c r="J709" s="13">
        <f>H709*I709</f>
        <v>900</v>
      </c>
      <c r="K709" s="13">
        <f>J709*$N$3</f>
        <v>13.5</v>
      </c>
      <c r="L709" s="13">
        <f t="shared" si="11"/>
        <v>18</v>
      </c>
    </row>
    <row r="710" spans="1:12" x14ac:dyDescent="0.3">
      <c r="A710" s="3">
        <v>709</v>
      </c>
      <c r="B710" s="2">
        <v>45128</v>
      </c>
      <c r="C710" s="3" t="s">
        <v>721</v>
      </c>
      <c r="D710" s="3" t="s">
        <v>12</v>
      </c>
      <c r="E710" s="3" t="str" cm="1">
        <f t="array" ref="E710">_xlfn.IFS(Table1[[#This Row],[Age]]&lt;30, "Adolescent",Table1[[#This Row],[Age]]&gt;=50, "Older", Table1[[#This Row],[Age]]&gt;=30, "Adult")</f>
        <v>Adolescent</v>
      </c>
      <c r="F710" s="3">
        <v>19</v>
      </c>
      <c r="G710" s="3" t="s">
        <v>15</v>
      </c>
      <c r="H710" s="3">
        <v>2</v>
      </c>
      <c r="I710" s="4">
        <v>500</v>
      </c>
      <c r="J710" s="13">
        <f>H710*I710</f>
        <v>1000</v>
      </c>
      <c r="K710" s="13">
        <f>J710*$N$3</f>
        <v>15</v>
      </c>
      <c r="L710" s="13">
        <f t="shared" si="11"/>
        <v>20</v>
      </c>
    </row>
    <row r="711" spans="1:12" x14ac:dyDescent="0.3">
      <c r="A711" s="3">
        <v>710</v>
      </c>
      <c r="B711" s="2">
        <v>45230</v>
      </c>
      <c r="C711" s="3" t="s">
        <v>722</v>
      </c>
      <c r="D711" s="3" t="s">
        <v>12</v>
      </c>
      <c r="E711" s="3" t="str" cm="1">
        <f t="array" ref="E711">_xlfn.IFS(Table1[[#This Row],[Age]]&lt;30, "Adolescent",Table1[[#This Row],[Age]]&gt;=50, "Older", Table1[[#This Row],[Age]]&gt;=30, "Adult")</f>
        <v>Adolescent</v>
      </c>
      <c r="F711" s="3">
        <v>26</v>
      </c>
      <c r="G711" s="3" t="s">
        <v>15</v>
      </c>
      <c r="H711" s="3">
        <v>3</v>
      </c>
      <c r="I711" s="4">
        <v>500</v>
      </c>
      <c r="J711" s="13">
        <f>H711*I711</f>
        <v>1500</v>
      </c>
      <c r="K711" s="13">
        <f>J711*$N$3</f>
        <v>22.5</v>
      </c>
      <c r="L711" s="13">
        <f t="shared" si="11"/>
        <v>30</v>
      </c>
    </row>
    <row r="712" spans="1:12" x14ac:dyDescent="0.3">
      <c r="A712" s="3">
        <v>711</v>
      </c>
      <c r="B712" s="2">
        <v>45215</v>
      </c>
      <c r="C712" s="3" t="s">
        <v>723</v>
      </c>
      <c r="D712" s="3" t="s">
        <v>9</v>
      </c>
      <c r="E712" s="3" t="str" cm="1">
        <f t="array" ref="E712">_xlfn.IFS(Table1[[#This Row],[Age]]&lt;30, "Adolescent",Table1[[#This Row],[Age]]&gt;=50, "Older", Table1[[#This Row],[Age]]&gt;=30, "Adult")</f>
        <v>Adolescent</v>
      </c>
      <c r="F712" s="3">
        <v>26</v>
      </c>
      <c r="G712" s="3" t="s">
        <v>15</v>
      </c>
      <c r="H712" s="3">
        <v>3</v>
      </c>
      <c r="I712" s="4">
        <v>500</v>
      </c>
      <c r="J712" s="13">
        <f>H712*I712</f>
        <v>1500</v>
      </c>
      <c r="K712" s="13">
        <f>J712*$N$3</f>
        <v>22.5</v>
      </c>
      <c r="L712" s="13">
        <f t="shared" si="11"/>
        <v>30</v>
      </c>
    </row>
    <row r="713" spans="1:12" x14ac:dyDescent="0.3">
      <c r="A713" s="3">
        <v>712</v>
      </c>
      <c r="B713" s="2">
        <v>45266</v>
      </c>
      <c r="C713" s="3" t="s">
        <v>724</v>
      </c>
      <c r="D713" s="3" t="s">
        <v>12</v>
      </c>
      <c r="E713" s="3" t="str" cm="1">
        <f t="array" ref="E713">_xlfn.IFS(Table1[[#This Row],[Age]]&lt;30, "Adolescent",Table1[[#This Row],[Age]]&gt;=50, "Older", Table1[[#This Row],[Age]]&gt;=30, "Adult")</f>
        <v>Older</v>
      </c>
      <c r="F713" s="3">
        <v>57</v>
      </c>
      <c r="G713" s="3" t="s">
        <v>10</v>
      </c>
      <c r="H713" s="3">
        <v>2</v>
      </c>
      <c r="I713" s="4">
        <v>25</v>
      </c>
      <c r="J713" s="13">
        <f>H713*I713</f>
        <v>50</v>
      </c>
      <c r="K713" s="13">
        <f>J713*$N$3</f>
        <v>0.75</v>
      </c>
      <c r="L713" s="13">
        <f t="shared" si="11"/>
        <v>1</v>
      </c>
    </row>
    <row r="714" spans="1:12" x14ac:dyDescent="0.3">
      <c r="A714" s="3">
        <v>713</v>
      </c>
      <c r="B714" s="2">
        <v>44940</v>
      </c>
      <c r="C714" s="3" t="s">
        <v>725</v>
      </c>
      <c r="D714" s="3" t="s">
        <v>9</v>
      </c>
      <c r="E714" s="3" t="str" cm="1">
        <f t="array" ref="E714">_xlfn.IFS(Table1[[#This Row],[Age]]&lt;30, "Adolescent",Table1[[#This Row],[Age]]&gt;=50, "Older", Table1[[#This Row],[Age]]&gt;=30, "Adult")</f>
        <v>Adult</v>
      </c>
      <c r="F714" s="3">
        <v>34</v>
      </c>
      <c r="G714" s="3" t="s">
        <v>10</v>
      </c>
      <c r="H714" s="3">
        <v>3</v>
      </c>
      <c r="I714" s="4">
        <v>25</v>
      </c>
      <c r="J714" s="13">
        <f>H714*I714</f>
        <v>75</v>
      </c>
      <c r="K714" s="13">
        <f>J714*$N$3</f>
        <v>1.125</v>
      </c>
      <c r="L714" s="13">
        <f t="shared" si="11"/>
        <v>1.5</v>
      </c>
    </row>
    <row r="715" spans="1:12" x14ac:dyDescent="0.3">
      <c r="A715" s="3">
        <v>714</v>
      </c>
      <c r="B715" s="2">
        <v>44969</v>
      </c>
      <c r="C715" s="3" t="s">
        <v>726</v>
      </c>
      <c r="D715" s="3" t="s">
        <v>12</v>
      </c>
      <c r="E715" s="3" t="str" cm="1">
        <f t="array" ref="E715">_xlfn.IFS(Table1[[#This Row],[Age]]&lt;30, "Adolescent",Table1[[#This Row],[Age]]&gt;=50, "Older", Table1[[#This Row],[Age]]&gt;=30, "Adult")</f>
        <v>Adolescent</v>
      </c>
      <c r="F715" s="3">
        <v>18</v>
      </c>
      <c r="G715" s="3" t="s">
        <v>13</v>
      </c>
      <c r="H715" s="3">
        <v>1</v>
      </c>
      <c r="I715" s="4">
        <v>500</v>
      </c>
      <c r="J715" s="13">
        <f>H715*I715</f>
        <v>500</v>
      </c>
      <c r="K715" s="13">
        <f>J715*$N$3</f>
        <v>7.5</v>
      </c>
      <c r="L715" s="13">
        <f t="shared" si="11"/>
        <v>10</v>
      </c>
    </row>
    <row r="716" spans="1:12" x14ac:dyDescent="0.3">
      <c r="A716" s="3">
        <v>715</v>
      </c>
      <c r="B716" s="2">
        <v>45256</v>
      </c>
      <c r="C716" s="3" t="s">
        <v>727</v>
      </c>
      <c r="D716" s="3" t="s">
        <v>12</v>
      </c>
      <c r="E716" s="3" t="str" cm="1">
        <f t="array" ref="E716">_xlfn.IFS(Table1[[#This Row],[Age]]&lt;30, "Adolescent",Table1[[#This Row],[Age]]&gt;=50, "Older", Table1[[#This Row],[Age]]&gt;=30, "Adult")</f>
        <v>Adult</v>
      </c>
      <c r="F716" s="3">
        <v>42</v>
      </c>
      <c r="G716" s="3" t="s">
        <v>10</v>
      </c>
      <c r="H716" s="3">
        <v>4</v>
      </c>
      <c r="I716" s="4">
        <v>25</v>
      </c>
      <c r="J716" s="13">
        <f>H716*I716</f>
        <v>100</v>
      </c>
      <c r="K716" s="13">
        <f>J716*$N$3</f>
        <v>1.5</v>
      </c>
      <c r="L716" s="13">
        <f t="shared" si="11"/>
        <v>2</v>
      </c>
    </row>
    <row r="717" spans="1:12" x14ac:dyDescent="0.3">
      <c r="A717" s="3">
        <v>716</v>
      </c>
      <c r="B717" s="2">
        <v>45146</v>
      </c>
      <c r="C717" s="3" t="s">
        <v>728</v>
      </c>
      <c r="D717" s="3" t="s">
        <v>12</v>
      </c>
      <c r="E717" s="3" t="str" cm="1">
        <f t="array" ref="E717">_xlfn.IFS(Table1[[#This Row],[Age]]&lt;30, "Adolescent",Table1[[#This Row],[Age]]&gt;=50, "Older", Table1[[#This Row],[Age]]&gt;=30, "Adult")</f>
        <v>Older</v>
      </c>
      <c r="F717" s="3">
        <v>60</v>
      </c>
      <c r="G717" s="3" t="s">
        <v>13</v>
      </c>
      <c r="H717" s="3">
        <v>4</v>
      </c>
      <c r="I717" s="4">
        <v>300</v>
      </c>
      <c r="J717" s="13">
        <f>H717*I717</f>
        <v>1200</v>
      </c>
      <c r="K717" s="13">
        <f>J717*$N$3</f>
        <v>18</v>
      </c>
      <c r="L717" s="13">
        <f t="shared" si="11"/>
        <v>24</v>
      </c>
    </row>
    <row r="718" spans="1:12" x14ac:dyDescent="0.3">
      <c r="A718" s="3">
        <v>717</v>
      </c>
      <c r="B718" s="2">
        <v>44996</v>
      </c>
      <c r="C718" s="3" t="s">
        <v>729</v>
      </c>
      <c r="D718" s="3" t="s">
        <v>9</v>
      </c>
      <c r="E718" s="3" t="str" cm="1">
        <f t="array" ref="E718">_xlfn.IFS(Table1[[#This Row],[Age]]&lt;30, "Adolescent",Table1[[#This Row],[Age]]&gt;=50, "Older", Table1[[#This Row],[Age]]&gt;=30, "Adult")</f>
        <v>Older</v>
      </c>
      <c r="F718" s="3">
        <v>57</v>
      </c>
      <c r="G718" s="3" t="s">
        <v>13</v>
      </c>
      <c r="H718" s="3">
        <v>1</v>
      </c>
      <c r="I718" s="4">
        <v>500</v>
      </c>
      <c r="J718" s="13">
        <f>H718*I718</f>
        <v>500</v>
      </c>
      <c r="K718" s="13">
        <f>J718*$N$3</f>
        <v>7.5</v>
      </c>
      <c r="L718" s="13">
        <f t="shared" si="11"/>
        <v>10</v>
      </c>
    </row>
    <row r="719" spans="1:12" x14ac:dyDescent="0.3">
      <c r="A719" s="3">
        <v>718</v>
      </c>
      <c r="B719" s="2">
        <v>45163</v>
      </c>
      <c r="C719" s="3" t="s">
        <v>730</v>
      </c>
      <c r="D719" s="3" t="s">
        <v>12</v>
      </c>
      <c r="E719" s="3" t="str" cm="1">
        <f t="array" ref="E719">_xlfn.IFS(Table1[[#This Row],[Age]]&lt;30, "Adolescent",Table1[[#This Row],[Age]]&gt;=50, "Older", Table1[[#This Row],[Age]]&gt;=30, "Adult")</f>
        <v>Older</v>
      </c>
      <c r="F719" s="3">
        <v>59</v>
      </c>
      <c r="G719" s="3" t="s">
        <v>10</v>
      </c>
      <c r="H719" s="3">
        <v>3</v>
      </c>
      <c r="I719" s="4">
        <v>25</v>
      </c>
      <c r="J719" s="13">
        <f>H719*I719</f>
        <v>75</v>
      </c>
      <c r="K719" s="13">
        <f>J719*$N$3</f>
        <v>1.125</v>
      </c>
      <c r="L719" s="13">
        <f t="shared" si="11"/>
        <v>1.5</v>
      </c>
    </row>
    <row r="720" spans="1:12" x14ac:dyDescent="0.3">
      <c r="A720" s="3">
        <v>719</v>
      </c>
      <c r="B720" s="2">
        <v>45020</v>
      </c>
      <c r="C720" s="3" t="s">
        <v>731</v>
      </c>
      <c r="D720" s="3" t="s">
        <v>12</v>
      </c>
      <c r="E720" s="3" t="str" cm="1">
        <f t="array" ref="E720">_xlfn.IFS(Table1[[#This Row],[Age]]&lt;30, "Adolescent",Table1[[#This Row],[Age]]&gt;=50, "Older", Table1[[#This Row],[Age]]&gt;=30, "Adult")</f>
        <v>Adult</v>
      </c>
      <c r="F720" s="3">
        <v>42</v>
      </c>
      <c r="G720" s="3" t="s">
        <v>13</v>
      </c>
      <c r="H720" s="3">
        <v>2</v>
      </c>
      <c r="I720" s="4">
        <v>30</v>
      </c>
      <c r="J720" s="13">
        <f>H720*I720</f>
        <v>60</v>
      </c>
      <c r="K720" s="13">
        <f>J720*$N$3</f>
        <v>0.89999999999999991</v>
      </c>
      <c r="L720" s="13">
        <f t="shared" si="11"/>
        <v>1.2</v>
      </c>
    </row>
    <row r="721" spans="1:12" x14ac:dyDescent="0.3">
      <c r="A721" s="3">
        <v>720</v>
      </c>
      <c r="B721" s="2">
        <v>44952</v>
      </c>
      <c r="C721" s="3" t="s">
        <v>732</v>
      </c>
      <c r="D721" s="3" t="s">
        <v>12</v>
      </c>
      <c r="E721" s="3" t="str" cm="1">
        <f t="array" ref="E721">_xlfn.IFS(Table1[[#This Row],[Age]]&lt;30, "Adolescent",Table1[[#This Row],[Age]]&gt;=50, "Older", Table1[[#This Row],[Age]]&gt;=30, "Adult")</f>
        <v>Older</v>
      </c>
      <c r="F721" s="3">
        <v>56</v>
      </c>
      <c r="G721" s="3" t="s">
        <v>10</v>
      </c>
      <c r="H721" s="3">
        <v>3</v>
      </c>
      <c r="I721" s="4">
        <v>500</v>
      </c>
      <c r="J721" s="13">
        <f>H721*I721</f>
        <v>1500</v>
      </c>
      <c r="K721" s="13">
        <f>J721*$N$3</f>
        <v>22.5</v>
      </c>
      <c r="L721" s="13">
        <f t="shared" si="11"/>
        <v>30</v>
      </c>
    </row>
    <row r="722" spans="1:12" x14ac:dyDescent="0.3">
      <c r="A722" s="3">
        <v>721</v>
      </c>
      <c r="B722" s="2">
        <v>45060</v>
      </c>
      <c r="C722" s="3" t="s">
        <v>733</v>
      </c>
      <c r="D722" s="3" t="s">
        <v>12</v>
      </c>
      <c r="E722" s="3" t="str" cm="1">
        <f t="array" ref="E722">_xlfn.IFS(Table1[[#This Row],[Age]]&lt;30, "Adolescent",Table1[[#This Row],[Age]]&gt;=50, "Older", Table1[[#This Row],[Age]]&gt;=30, "Adult")</f>
        <v>Older</v>
      </c>
      <c r="F722" s="3">
        <v>52</v>
      </c>
      <c r="G722" s="3" t="s">
        <v>13</v>
      </c>
      <c r="H722" s="3">
        <v>1</v>
      </c>
      <c r="I722" s="4">
        <v>500</v>
      </c>
      <c r="J722" s="13">
        <f>H722*I722</f>
        <v>500</v>
      </c>
      <c r="K722" s="13">
        <f>J722*$N$3</f>
        <v>7.5</v>
      </c>
      <c r="L722" s="13">
        <f t="shared" si="11"/>
        <v>10</v>
      </c>
    </row>
    <row r="723" spans="1:12" x14ac:dyDescent="0.3">
      <c r="A723" s="3">
        <v>722</v>
      </c>
      <c r="B723" s="2">
        <v>45121</v>
      </c>
      <c r="C723" s="3" t="s">
        <v>734</v>
      </c>
      <c r="D723" s="3" t="s">
        <v>9</v>
      </c>
      <c r="E723" s="3" t="str" cm="1">
        <f t="array" ref="E723">_xlfn.IFS(Table1[[#This Row],[Age]]&lt;30, "Adolescent",Table1[[#This Row],[Age]]&gt;=50, "Older", Table1[[#This Row],[Age]]&gt;=30, "Adult")</f>
        <v>Adolescent</v>
      </c>
      <c r="F723" s="3">
        <v>20</v>
      </c>
      <c r="G723" s="3" t="s">
        <v>10</v>
      </c>
      <c r="H723" s="3">
        <v>3</v>
      </c>
      <c r="I723" s="4">
        <v>300</v>
      </c>
      <c r="J723" s="13">
        <f>H723*I723</f>
        <v>900</v>
      </c>
      <c r="K723" s="13">
        <f>J723*$N$3</f>
        <v>13.5</v>
      </c>
      <c r="L723" s="13">
        <f t="shared" si="11"/>
        <v>18</v>
      </c>
    </row>
    <row r="724" spans="1:12" x14ac:dyDescent="0.3">
      <c r="A724" s="3">
        <v>723</v>
      </c>
      <c r="B724" s="2">
        <v>45094</v>
      </c>
      <c r="C724" s="3" t="s">
        <v>735</v>
      </c>
      <c r="D724" s="3" t="s">
        <v>12</v>
      </c>
      <c r="E724" s="3" t="str" cm="1">
        <f t="array" ref="E724">_xlfn.IFS(Table1[[#This Row],[Age]]&lt;30, "Adolescent",Table1[[#This Row],[Age]]&gt;=50, "Older", Table1[[#This Row],[Age]]&gt;=30, "Adult")</f>
        <v>Older</v>
      </c>
      <c r="F724" s="3">
        <v>54</v>
      </c>
      <c r="G724" s="3" t="s">
        <v>10</v>
      </c>
      <c r="H724" s="3">
        <v>4</v>
      </c>
      <c r="I724" s="4">
        <v>50</v>
      </c>
      <c r="J724" s="13">
        <f>H724*I724</f>
        <v>200</v>
      </c>
      <c r="K724" s="13">
        <f>J724*$N$3</f>
        <v>3</v>
      </c>
      <c r="L724" s="13">
        <f t="shared" si="11"/>
        <v>4</v>
      </c>
    </row>
    <row r="725" spans="1:12" x14ac:dyDescent="0.3">
      <c r="A725" s="3">
        <v>724</v>
      </c>
      <c r="B725" s="2">
        <v>45035</v>
      </c>
      <c r="C725" s="3" t="s">
        <v>736</v>
      </c>
      <c r="D725" s="3" t="s">
        <v>9</v>
      </c>
      <c r="E725" s="3" t="str" cm="1">
        <f t="array" ref="E725">_xlfn.IFS(Table1[[#This Row],[Age]]&lt;30, "Adolescent",Table1[[#This Row],[Age]]&gt;=50, "Older", Table1[[#This Row],[Age]]&gt;=30, "Adult")</f>
        <v>Older</v>
      </c>
      <c r="F725" s="3">
        <v>61</v>
      </c>
      <c r="G725" s="3" t="s">
        <v>13</v>
      </c>
      <c r="H725" s="3">
        <v>3</v>
      </c>
      <c r="I725" s="4">
        <v>50</v>
      </c>
      <c r="J725" s="13">
        <f>H725*I725</f>
        <v>150</v>
      </c>
      <c r="K725" s="13">
        <f>J725*$N$3</f>
        <v>2.25</v>
      </c>
      <c r="L725" s="13">
        <f t="shared" si="11"/>
        <v>3</v>
      </c>
    </row>
    <row r="726" spans="1:12" x14ac:dyDescent="0.3">
      <c r="A726" s="3">
        <v>725</v>
      </c>
      <c r="B726" s="2">
        <v>45159</v>
      </c>
      <c r="C726" s="3" t="s">
        <v>737</v>
      </c>
      <c r="D726" s="3" t="s">
        <v>9</v>
      </c>
      <c r="E726" s="3" t="str" cm="1">
        <f t="array" ref="E726">_xlfn.IFS(Table1[[#This Row],[Age]]&lt;30, "Adolescent",Table1[[#This Row],[Age]]&gt;=50, "Older", Table1[[#This Row],[Age]]&gt;=30, "Adult")</f>
        <v>Older</v>
      </c>
      <c r="F726" s="3">
        <v>61</v>
      </c>
      <c r="G726" s="3" t="s">
        <v>15</v>
      </c>
      <c r="H726" s="3">
        <v>1</v>
      </c>
      <c r="I726" s="4">
        <v>300</v>
      </c>
      <c r="J726" s="13">
        <f>H726*I726</f>
        <v>300</v>
      </c>
      <c r="K726" s="13">
        <f>J726*$N$3</f>
        <v>4.5</v>
      </c>
      <c r="L726" s="13">
        <f t="shared" si="11"/>
        <v>6</v>
      </c>
    </row>
    <row r="727" spans="1:12" x14ac:dyDescent="0.3">
      <c r="A727" s="3">
        <v>726</v>
      </c>
      <c r="B727" s="2">
        <v>45094</v>
      </c>
      <c r="C727" s="3" t="s">
        <v>738</v>
      </c>
      <c r="D727" s="3" t="s">
        <v>9</v>
      </c>
      <c r="E727" s="3" t="str" cm="1">
        <f t="array" ref="E727">_xlfn.IFS(Table1[[#This Row],[Age]]&lt;30, "Adolescent",Table1[[#This Row],[Age]]&gt;=50, "Older", Table1[[#This Row],[Age]]&gt;=30, "Adult")</f>
        <v>Adult</v>
      </c>
      <c r="F727" s="3">
        <v>47</v>
      </c>
      <c r="G727" s="3" t="s">
        <v>13</v>
      </c>
      <c r="H727" s="3">
        <v>4</v>
      </c>
      <c r="I727" s="4">
        <v>300</v>
      </c>
      <c r="J727" s="13">
        <f>H727*I727</f>
        <v>1200</v>
      </c>
      <c r="K727" s="13">
        <f>J727*$N$3</f>
        <v>18</v>
      </c>
      <c r="L727" s="13">
        <f t="shared" si="11"/>
        <v>24</v>
      </c>
    </row>
    <row r="728" spans="1:12" x14ac:dyDescent="0.3">
      <c r="A728" s="3">
        <v>727</v>
      </c>
      <c r="B728" s="2">
        <v>45099</v>
      </c>
      <c r="C728" s="3" t="s">
        <v>739</v>
      </c>
      <c r="D728" s="3" t="s">
        <v>9</v>
      </c>
      <c r="E728" s="3" t="str" cm="1">
        <f t="array" ref="E728">_xlfn.IFS(Table1[[#This Row],[Age]]&lt;30, "Adolescent",Table1[[#This Row],[Age]]&gt;=50, "Older", Table1[[#This Row],[Age]]&gt;=30, "Adult")</f>
        <v>Older</v>
      </c>
      <c r="F728" s="3">
        <v>55</v>
      </c>
      <c r="G728" s="3" t="s">
        <v>10</v>
      </c>
      <c r="H728" s="3">
        <v>3</v>
      </c>
      <c r="I728" s="4">
        <v>300</v>
      </c>
      <c r="J728" s="13">
        <f>H728*I728</f>
        <v>900</v>
      </c>
      <c r="K728" s="13">
        <f>J728*$N$3</f>
        <v>13.5</v>
      </c>
      <c r="L728" s="13">
        <f t="shared" si="11"/>
        <v>18</v>
      </c>
    </row>
    <row r="729" spans="1:12" x14ac:dyDescent="0.3">
      <c r="A729" s="3">
        <v>728</v>
      </c>
      <c r="B729" s="2">
        <v>45121</v>
      </c>
      <c r="C729" s="3" t="s">
        <v>740</v>
      </c>
      <c r="D729" s="3" t="s">
        <v>9</v>
      </c>
      <c r="E729" s="3" t="str" cm="1">
        <f t="array" ref="E729">_xlfn.IFS(Table1[[#This Row],[Age]]&lt;30, "Adolescent",Table1[[#This Row],[Age]]&gt;=50, "Older", Table1[[#This Row],[Age]]&gt;=30, "Adult")</f>
        <v>Older</v>
      </c>
      <c r="F729" s="3">
        <v>51</v>
      </c>
      <c r="G729" s="3" t="s">
        <v>15</v>
      </c>
      <c r="H729" s="3">
        <v>3</v>
      </c>
      <c r="I729" s="4">
        <v>50</v>
      </c>
      <c r="J729" s="13">
        <f>H729*I729</f>
        <v>150</v>
      </c>
      <c r="K729" s="13">
        <f>J729*$N$3</f>
        <v>2.25</v>
      </c>
      <c r="L729" s="13">
        <f t="shared" si="11"/>
        <v>3</v>
      </c>
    </row>
    <row r="730" spans="1:12" x14ac:dyDescent="0.3">
      <c r="A730" s="3">
        <v>729</v>
      </c>
      <c r="B730" s="2">
        <v>45069</v>
      </c>
      <c r="C730" s="3" t="s">
        <v>741</v>
      </c>
      <c r="D730" s="3" t="s">
        <v>9</v>
      </c>
      <c r="E730" s="3" t="str" cm="1">
        <f t="array" ref="E730">_xlfn.IFS(Table1[[#This Row],[Age]]&lt;30, "Adolescent",Table1[[#This Row],[Age]]&gt;=50, "Older", Table1[[#This Row],[Age]]&gt;=30, "Adult")</f>
        <v>Adolescent</v>
      </c>
      <c r="F730" s="3">
        <v>29</v>
      </c>
      <c r="G730" s="3" t="s">
        <v>13</v>
      </c>
      <c r="H730" s="3">
        <v>4</v>
      </c>
      <c r="I730" s="4">
        <v>300</v>
      </c>
      <c r="J730" s="13">
        <f>H730*I730</f>
        <v>1200</v>
      </c>
      <c r="K730" s="13">
        <f>J730*$N$3</f>
        <v>18</v>
      </c>
      <c r="L730" s="13">
        <f t="shared" si="11"/>
        <v>24</v>
      </c>
    </row>
    <row r="731" spans="1:12" x14ac:dyDescent="0.3">
      <c r="A731" s="3">
        <v>730</v>
      </c>
      <c r="B731" s="2">
        <v>45142</v>
      </c>
      <c r="C731" s="3" t="s">
        <v>742</v>
      </c>
      <c r="D731" s="3" t="s">
        <v>12</v>
      </c>
      <c r="E731" s="3" t="str" cm="1">
        <f t="array" ref="E731">_xlfn.IFS(Table1[[#This Row],[Age]]&lt;30, "Adolescent",Table1[[#This Row],[Age]]&gt;=50, "Older", Table1[[#This Row],[Age]]&gt;=30, "Adult")</f>
        <v>Adult</v>
      </c>
      <c r="F731" s="3">
        <v>36</v>
      </c>
      <c r="G731" s="3" t="s">
        <v>13</v>
      </c>
      <c r="H731" s="3">
        <v>2</v>
      </c>
      <c r="I731" s="4">
        <v>25</v>
      </c>
      <c r="J731" s="13">
        <f>H731*I731</f>
        <v>50</v>
      </c>
      <c r="K731" s="13">
        <f>J731*$N$3</f>
        <v>0.75</v>
      </c>
      <c r="L731" s="13">
        <f t="shared" si="11"/>
        <v>1</v>
      </c>
    </row>
    <row r="732" spans="1:12" x14ac:dyDescent="0.3">
      <c r="A732" s="3">
        <v>731</v>
      </c>
      <c r="B732" s="2">
        <v>45056</v>
      </c>
      <c r="C732" s="3" t="s">
        <v>743</v>
      </c>
      <c r="D732" s="3" t="s">
        <v>9</v>
      </c>
      <c r="E732" s="3" t="str" cm="1">
        <f t="array" ref="E732">_xlfn.IFS(Table1[[#This Row],[Age]]&lt;30, "Adolescent",Table1[[#This Row],[Age]]&gt;=50, "Older", Table1[[#This Row],[Age]]&gt;=30, "Adult")</f>
        <v>Older</v>
      </c>
      <c r="F732" s="3">
        <v>54</v>
      </c>
      <c r="G732" s="3" t="s">
        <v>13</v>
      </c>
      <c r="H732" s="3">
        <v>4</v>
      </c>
      <c r="I732" s="4">
        <v>500</v>
      </c>
      <c r="J732" s="13">
        <f>H732*I732</f>
        <v>2000</v>
      </c>
      <c r="K732" s="13">
        <f>J732*$N$3</f>
        <v>30</v>
      </c>
      <c r="L732" s="13">
        <f t="shared" si="11"/>
        <v>40</v>
      </c>
    </row>
    <row r="733" spans="1:12" x14ac:dyDescent="0.3">
      <c r="A733" s="3">
        <v>732</v>
      </c>
      <c r="B733" s="2">
        <v>44968</v>
      </c>
      <c r="C733" s="3" t="s">
        <v>744</v>
      </c>
      <c r="D733" s="3" t="s">
        <v>9</v>
      </c>
      <c r="E733" s="3" t="str" cm="1">
        <f t="array" ref="E733">_xlfn.IFS(Table1[[#This Row],[Age]]&lt;30, "Adolescent",Table1[[#This Row],[Age]]&gt;=50, "Older", Table1[[#This Row],[Age]]&gt;=30, "Adult")</f>
        <v>Older</v>
      </c>
      <c r="F733" s="3">
        <v>61</v>
      </c>
      <c r="G733" s="3" t="s">
        <v>15</v>
      </c>
      <c r="H733" s="3">
        <v>2</v>
      </c>
      <c r="I733" s="4">
        <v>500</v>
      </c>
      <c r="J733" s="13">
        <f>H733*I733</f>
        <v>1000</v>
      </c>
      <c r="K733" s="13">
        <f>J733*$N$3</f>
        <v>15</v>
      </c>
      <c r="L733" s="13">
        <f t="shared" si="11"/>
        <v>20</v>
      </c>
    </row>
    <row r="734" spans="1:12" x14ac:dyDescent="0.3">
      <c r="A734" s="3">
        <v>733</v>
      </c>
      <c r="B734" s="2">
        <v>45167</v>
      </c>
      <c r="C734" s="3" t="s">
        <v>745</v>
      </c>
      <c r="D734" s="3" t="s">
        <v>9</v>
      </c>
      <c r="E734" s="3" t="str" cm="1">
        <f t="array" ref="E734">_xlfn.IFS(Table1[[#This Row],[Age]]&lt;30, "Adolescent",Table1[[#This Row],[Age]]&gt;=50, "Older", Table1[[#This Row],[Age]]&gt;=30, "Adult")</f>
        <v>Adult</v>
      </c>
      <c r="F734" s="3">
        <v>34</v>
      </c>
      <c r="G734" s="3" t="s">
        <v>10</v>
      </c>
      <c r="H734" s="3">
        <v>1</v>
      </c>
      <c r="I734" s="4">
        <v>30</v>
      </c>
      <c r="J734" s="13">
        <f>H734*I734</f>
        <v>30</v>
      </c>
      <c r="K734" s="13">
        <f>J734*$N$3</f>
        <v>0.44999999999999996</v>
      </c>
      <c r="L734" s="13">
        <f t="shared" si="11"/>
        <v>0.6</v>
      </c>
    </row>
    <row r="735" spans="1:12" x14ac:dyDescent="0.3">
      <c r="A735" s="3">
        <v>734</v>
      </c>
      <c r="B735" s="2">
        <v>44936</v>
      </c>
      <c r="C735" s="3" t="s">
        <v>746</v>
      </c>
      <c r="D735" s="3" t="s">
        <v>12</v>
      </c>
      <c r="E735" s="3" t="str" cm="1">
        <f t="array" ref="E735">_xlfn.IFS(Table1[[#This Row],[Age]]&lt;30, "Adolescent",Table1[[#This Row],[Age]]&gt;=50, "Older", Table1[[#This Row],[Age]]&gt;=30, "Adult")</f>
        <v>Adolescent</v>
      </c>
      <c r="F735" s="3">
        <v>27</v>
      </c>
      <c r="G735" s="3" t="s">
        <v>13</v>
      </c>
      <c r="H735" s="3">
        <v>1</v>
      </c>
      <c r="I735" s="4">
        <v>30</v>
      </c>
      <c r="J735" s="13">
        <f>H735*I735</f>
        <v>30</v>
      </c>
      <c r="K735" s="13">
        <f>J735*$N$3</f>
        <v>0.44999999999999996</v>
      </c>
      <c r="L735" s="13">
        <f t="shared" si="11"/>
        <v>0.6</v>
      </c>
    </row>
    <row r="736" spans="1:12" x14ac:dyDescent="0.3">
      <c r="A736" s="3">
        <v>735</v>
      </c>
      <c r="B736" s="2">
        <v>45203</v>
      </c>
      <c r="C736" s="3" t="s">
        <v>747</v>
      </c>
      <c r="D736" s="3" t="s">
        <v>12</v>
      </c>
      <c r="E736" s="3" t="str" cm="1">
        <f t="array" ref="E736">_xlfn.IFS(Table1[[#This Row],[Age]]&lt;30, "Adolescent",Table1[[#This Row],[Age]]&gt;=50, "Older", Table1[[#This Row],[Age]]&gt;=30, "Adult")</f>
        <v>Older</v>
      </c>
      <c r="F736" s="3">
        <v>64</v>
      </c>
      <c r="G736" s="3" t="s">
        <v>13</v>
      </c>
      <c r="H736" s="3">
        <v>4</v>
      </c>
      <c r="I736" s="4">
        <v>500</v>
      </c>
      <c r="J736" s="13">
        <f>H736*I736</f>
        <v>2000</v>
      </c>
      <c r="K736" s="13">
        <f>J736*$N$3</f>
        <v>30</v>
      </c>
      <c r="L736" s="13">
        <f t="shared" si="11"/>
        <v>40</v>
      </c>
    </row>
    <row r="737" spans="1:12" x14ac:dyDescent="0.3">
      <c r="A737" s="3">
        <v>736</v>
      </c>
      <c r="B737" s="2">
        <v>44953</v>
      </c>
      <c r="C737" s="3" t="s">
        <v>748</v>
      </c>
      <c r="D737" s="3" t="s">
        <v>9</v>
      </c>
      <c r="E737" s="3" t="str" cm="1">
        <f t="array" ref="E737">_xlfn.IFS(Table1[[#This Row],[Age]]&lt;30, "Adolescent",Table1[[#This Row],[Age]]&gt;=50, "Older", Table1[[#This Row],[Age]]&gt;=30, "Adult")</f>
        <v>Adolescent</v>
      </c>
      <c r="F737" s="3">
        <v>29</v>
      </c>
      <c r="G737" s="3" t="s">
        <v>13</v>
      </c>
      <c r="H737" s="3">
        <v>4</v>
      </c>
      <c r="I737" s="4">
        <v>25</v>
      </c>
      <c r="J737" s="13">
        <f>H737*I737</f>
        <v>100</v>
      </c>
      <c r="K737" s="13">
        <f>J737*$N$3</f>
        <v>1.5</v>
      </c>
      <c r="L737" s="13">
        <f t="shared" si="11"/>
        <v>2</v>
      </c>
    </row>
    <row r="738" spans="1:12" x14ac:dyDescent="0.3">
      <c r="A738" s="3">
        <v>737</v>
      </c>
      <c r="B738" s="2">
        <v>45106</v>
      </c>
      <c r="C738" s="3" t="s">
        <v>749</v>
      </c>
      <c r="D738" s="3" t="s">
        <v>12</v>
      </c>
      <c r="E738" s="3" t="str" cm="1">
        <f t="array" ref="E738">_xlfn.IFS(Table1[[#This Row],[Age]]&lt;30, "Adolescent",Table1[[#This Row],[Age]]&gt;=50, "Older", Table1[[#This Row],[Age]]&gt;=30, "Adult")</f>
        <v>Adult</v>
      </c>
      <c r="F738" s="3">
        <v>33</v>
      </c>
      <c r="G738" s="3" t="s">
        <v>13</v>
      </c>
      <c r="H738" s="3">
        <v>1</v>
      </c>
      <c r="I738" s="4">
        <v>50</v>
      </c>
      <c r="J738" s="13">
        <f>H738*I738</f>
        <v>50</v>
      </c>
      <c r="K738" s="13">
        <f>J738*$N$3</f>
        <v>0.75</v>
      </c>
      <c r="L738" s="13">
        <f t="shared" si="11"/>
        <v>1</v>
      </c>
    </row>
    <row r="739" spans="1:12" x14ac:dyDescent="0.3">
      <c r="A739" s="3">
        <v>738</v>
      </c>
      <c r="B739" s="2">
        <v>45041</v>
      </c>
      <c r="C739" s="3" t="s">
        <v>750</v>
      </c>
      <c r="D739" s="3" t="s">
        <v>9</v>
      </c>
      <c r="E739" s="3" t="str" cm="1">
        <f t="array" ref="E739">_xlfn.IFS(Table1[[#This Row],[Age]]&lt;30, "Adolescent",Table1[[#This Row],[Age]]&gt;=50, "Older", Table1[[#This Row],[Age]]&gt;=30, "Adult")</f>
        <v>Adult</v>
      </c>
      <c r="F739" s="3">
        <v>41</v>
      </c>
      <c r="G739" s="3" t="s">
        <v>13</v>
      </c>
      <c r="H739" s="3">
        <v>2</v>
      </c>
      <c r="I739" s="4">
        <v>50</v>
      </c>
      <c r="J739" s="13">
        <f>H739*I739</f>
        <v>100</v>
      </c>
      <c r="K739" s="13">
        <f>J739*$N$3</f>
        <v>1.5</v>
      </c>
      <c r="L739" s="13">
        <f t="shared" si="11"/>
        <v>2</v>
      </c>
    </row>
    <row r="740" spans="1:12" x14ac:dyDescent="0.3">
      <c r="A740" s="3">
        <v>739</v>
      </c>
      <c r="B740" s="2">
        <v>45259</v>
      </c>
      <c r="C740" s="3" t="s">
        <v>751</v>
      </c>
      <c r="D740" s="3" t="s">
        <v>9</v>
      </c>
      <c r="E740" s="3" t="str" cm="1">
        <f t="array" ref="E740">_xlfn.IFS(Table1[[#This Row],[Age]]&lt;30, "Adolescent",Table1[[#This Row],[Age]]&gt;=50, "Older", Table1[[#This Row],[Age]]&gt;=30, "Adult")</f>
        <v>Adult</v>
      </c>
      <c r="F740" s="3">
        <v>36</v>
      </c>
      <c r="G740" s="3" t="s">
        <v>10</v>
      </c>
      <c r="H740" s="3">
        <v>1</v>
      </c>
      <c r="I740" s="4">
        <v>25</v>
      </c>
      <c r="J740" s="13">
        <f>H740*I740</f>
        <v>25</v>
      </c>
      <c r="K740" s="13">
        <f>J740*$N$3</f>
        <v>0.375</v>
      </c>
      <c r="L740" s="13">
        <f t="shared" si="11"/>
        <v>0.5</v>
      </c>
    </row>
    <row r="741" spans="1:12" x14ac:dyDescent="0.3">
      <c r="A741" s="3">
        <v>740</v>
      </c>
      <c r="B741" s="2">
        <v>44962</v>
      </c>
      <c r="C741" s="3" t="s">
        <v>752</v>
      </c>
      <c r="D741" s="3" t="s">
        <v>12</v>
      </c>
      <c r="E741" s="3" t="str" cm="1">
        <f t="array" ref="E741">_xlfn.IFS(Table1[[#This Row],[Age]]&lt;30, "Adolescent",Table1[[#This Row],[Age]]&gt;=50, "Older", Table1[[#This Row],[Age]]&gt;=30, "Adult")</f>
        <v>Adolescent</v>
      </c>
      <c r="F741" s="3">
        <v>25</v>
      </c>
      <c r="G741" s="3" t="s">
        <v>10</v>
      </c>
      <c r="H741" s="3">
        <v>4</v>
      </c>
      <c r="I741" s="4">
        <v>50</v>
      </c>
      <c r="J741" s="13">
        <f>H741*I741</f>
        <v>200</v>
      </c>
      <c r="K741" s="13">
        <f>J741*$N$3</f>
        <v>3</v>
      </c>
      <c r="L741" s="13">
        <f t="shared" si="11"/>
        <v>4</v>
      </c>
    </row>
    <row r="742" spans="1:12" x14ac:dyDescent="0.3">
      <c r="A742" s="3">
        <v>741</v>
      </c>
      <c r="B742" s="2">
        <v>45260</v>
      </c>
      <c r="C742" s="3" t="s">
        <v>753</v>
      </c>
      <c r="D742" s="3" t="s">
        <v>9</v>
      </c>
      <c r="E742" s="3" t="str" cm="1">
        <f t="array" ref="E742">_xlfn.IFS(Table1[[#This Row],[Age]]&lt;30, "Adolescent",Table1[[#This Row],[Age]]&gt;=50, "Older", Table1[[#This Row],[Age]]&gt;=30, "Adult")</f>
        <v>Adult</v>
      </c>
      <c r="F742" s="3">
        <v>48</v>
      </c>
      <c r="G742" s="3" t="s">
        <v>13</v>
      </c>
      <c r="H742" s="3">
        <v>1</v>
      </c>
      <c r="I742" s="4">
        <v>300</v>
      </c>
      <c r="J742" s="13">
        <f>H742*I742</f>
        <v>300</v>
      </c>
      <c r="K742" s="13">
        <f>J742*$N$3</f>
        <v>4.5</v>
      </c>
      <c r="L742" s="13">
        <f t="shared" si="11"/>
        <v>6</v>
      </c>
    </row>
    <row r="743" spans="1:12" x14ac:dyDescent="0.3">
      <c r="A743" s="3">
        <v>742</v>
      </c>
      <c r="B743" s="2">
        <v>44947</v>
      </c>
      <c r="C743" s="3" t="s">
        <v>754</v>
      </c>
      <c r="D743" s="3" t="s">
        <v>12</v>
      </c>
      <c r="E743" s="3" t="str" cm="1">
        <f t="array" ref="E743">_xlfn.IFS(Table1[[#This Row],[Age]]&lt;30, "Adolescent",Table1[[#This Row],[Age]]&gt;=50, "Older", Table1[[#This Row],[Age]]&gt;=30, "Adult")</f>
        <v>Adult</v>
      </c>
      <c r="F743" s="3">
        <v>38</v>
      </c>
      <c r="G743" s="3" t="s">
        <v>15</v>
      </c>
      <c r="H743" s="3">
        <v>4</v>
      </c>
      <c r="I743" s="4">
        <v>500</v>
      </c>
      <c r="J743" s="13">
        <f>H743*I743</f>
        <v>2000</v>
      </c>
      <c r="K743" s="13">
        <f>J743*$N$3</f>
        <v>30</v>
      </c>
      <c r="L743" s="13">
        <f t="shared" si="11"/>
        <v>40</v>
      </c>
    </row>
    <row r="744" spans="1:12" x14ac:dyDescent="0.3">
      <c r="A744" s="3">
        <v>743</v>
      </c>
      <c r="B744" s="2">
        <v>44942</v>
      </c>
      <c r="C744" s="3" t="s">
        <v>755</v>
      </c>
      <c r="D744" s="3" t="s">
        <v>12</v>
      </c>
      <c r="E744" s="3" t="str" cm="1">
        <f t="array" ref="E744">_xlfn.IFS(Table1[[#This Row],[Age]]&lt;30, "Adolescent",Table1[[#This Row],[Age]]&gt;=50, "Older", Table1[[#This Row],[Age]]&gt;=30, "Adult")</f>
        <v>Adult</v>
      </c>
      <c r="F744" s="3">
        <v>34</v>
      </c>
      <c r="G744" s="3" t="s">
        <v>10</v>
      </c>
      <c r="H744" s="3">
        <v>4</v>
      </c>
      <c r="I744" s="4">
        <v>500</v>
      </c>
      <c r="J744" s="13">
        <f>H744*I744</f>
        <v>2000</v>
      </c>
      <c r="K744" s="13">
        <f>J744*$N$3</f>
        <v>30</v>
      </c>
      <c r="L744" s="13">
        <f t="shared" si="11"/>
        <v>40</v>
      </c>
    </row>
    <row r="745" spans="1:12" x14ac:dyDescent="0.3">
      <c r="A745" s="3">
        <v>744</v>
      </c>
      <c r="B745" s="2">
        <v>45053</v>
      </c>
      <c r="C745" s="3" t="s">
        <v>756</v>
      </c>
      <c r="D745" s="3" t="s">
        <v>9</v>
      </c>
      <c r="E745" s="3" t="str" cm="1">
        <f t="array" ref="E745">_xlfn.IFS(Table1[[#This Row],[Age]]&lt;30, "Adolescent",Table1[[#This Row],[Age]]&gt;=50, "Older", Table1[[#This Row],[Age]]&gt;=30, "Adult")</f>
        <v>Adult</v>
      </c>
      <c r="F745" s="3">
        <v>40</v>
      </c>
      <c r="G745" s="3" t="s">
        <v>15</v>
      </c>
      <c r="H745" s="3">
        <v>1</v>
      </c>
      <c r="I745" s="4">
        <v>25</v>
      </c>
      <c r="J745" s="13">
        <f>H745*I745</f>
        <v>25</v>
      </c>
      <c r="K745" s="13">
        <f>J745*$N$3</f>
        <v>0.375</v>
      </c>
      <c r="L745" s="13">
        <f t="shared" si="11"/>
        <v>0.5</v>
      </c>
    </row>
    <row r="746" spans="1:12" x14ac:dyDescent="0.3">
      <c r="A746" s="3">
        <v>745</v>
      </c>
      <c r="B746" s="2">
        <v>45029</v>
      </c>
      <c r="C746" s="3" t="s">
        <v>757</v>
      </c>
      <c r="D746" s="3" t="s">
        <v>9</v>
      </c>
      <c r="E746" s="3" t="str" cm="1">
        <f t="array" ref="E746">_xlfn.IFS(Table1[[#This Row],[Age]]&lt;30, "Adolescent",Table1[[#This Row],[Age]]&gt;=50, "Older", Table1[[#This Row],[Age]]&gt;=30, "Adult")</f>
        <v>Older</v>
      </c>
      <c r="F746" s="3">
        <v>54</v>
      </c>
      <c r="G746" s="3" t="s">
        <v>10</v>
      </c>
      <c r="H746" s="3">
        <v>2</v>
      </c>
      <c r="I746" s="4">
        <v>50</v>
      </c>
      <c r="J746" s="13">
        <f>H746*I746</f>
        <v>100</v>
      </c>
      <c r="K746" s="13">
        <f>J746*$N$3</f>
        <v>1.5</v>
      </c>
      <c r="L746" s="13">
        <f t="shared" si="11"/>
        <v>2</v>
      </c>
    </row>
    <row r="747" spans="1:12" x14ac:dyDescent="0.3">
      <c r="A747" s="3">
        <v>746</v>
      </c>
      <c r="B747" s="2">
        <v>44937</v>
      </c>
      <c r="C747" s="3" t="s">
        <v>758</v>
      </c>
      <c r="D747" s="3" t="s">
        <v>12</v>
      </c>
      <c r="E747" s="3" t="str" cm="1">
        <f t="array" ref="E747">_xlfn.IFS(Table1[[#This Row],[Age]]&lt;30, "Adolescent",Table1[[#This Row],[Age]]&gt;=50, "Older", Table1[[#This Row],[Age]]&gt;=30, "Adult")</f>
        <v>Adult</v>
      </c>
      <c r="F747" s="3">
        <v>33</v>
      </c>
      <c r="G747" s="3" t="s">
        <v>13</v>
      </c>
      <c r="H747" s="3">
        <v>3</v>
      </c>
      <c r="I747" s="4">
        <v>30</v>
      </c>
      <c r="J747" s="13">
        <f>H747*I747</f>
        <v>90</v>
      </c>
      <c r="K747" s="13">
        <f>J747*$N$3</f>
        <v>1.3499999999999999</v>
      </c>
      <c r="L747" s="13">
        <f t="shared" si="11"/>
        <v>1.8</v>
      </c>
    </row>
    <row r="748" spans="1:12" x14ac:dyDescent="0.3">
      <c r="A748" s="3">
        <v>747</v>
      </c>
      <c r="B748" s="2">
        <v>45245</v>
      </c>
      <c r="C748" s="3" t="s">
        <v>759</v>
      </c>
      <c r="D748" s="3" t="s">
        <v>9</v>
      </c>
      <c r="E748" s="3" t="str" cm="1">
        <f t="array" ref="E748">_xlfn.IFS(Table1[[#This Row],[Age]]&lt;30, "Adolescent",Table1[[#This Row],[Age]]&gt;=50, "Older", Table1[[#This Row],[Age]]&gt;=30, "Adult")</f>
        <v>Adolescent</v>
      </c>
      <c r="F748" s="3">
        <v>23</v>
      </c>
      <c r="G748" s="3" t="s">
        <v>10</v>
      </c>
      <c r="H748" s="3">
        <v>1</v>
      </c>
      <c r="I748" s="4">
        <v>30</v>
      </c>
      <c r="J748" s="13">
        <f>H748*I748</f>
        <v>30</v>
      </c>
      <c r="K748" s="13">
        <f>J748*$N$3</f>
        <v>0.44999999999999996</v>
      </c>
      <c r="L748" s="13">
        <f t="shared" si="11"/>
        <v>0.6</v>
      </c>
    </row>
    <row r="749" spans="1:12" x14ac:dyDescent="0.3">
      <c r="A749" s="3">
        <v>748</v>
      </c>
      <c r="B749" s="2">
        <v>45005</v>
      </c>
      <c r="C749" s="3" t="s">
        <v>760</v>
      </c>
      <c r="D749" s="3" t="s">
        <v>9</v>
      </c>
      <c r="E749" s="3" t="str" cm="1">
        <f t="array" ref="E749">_xlfn.IFS(Table1[[#This Row],[Age]]&lt;30, "Adolescent",Table1[[#This Row],[Age]]&gt;=50, "Older", Table1[[#This Row],[Age]]&gt;=30, "Adult")</f>
        <v>Adolescent</v>
      </c>
      <c r="F749" s="3">
        <v>25</v>
      </c>
      <c r="G749" s="3" t="s">
        <v>13</v>
      </c>
      <c r="H749" s="3">
        <v>3</v>
      </c>
      <c r="I749" s="4">
        <v>50</v>
      </c>
      <c r="J749" s="13">
        <f>H749*I749</f>
        <v>150</v>
      </c>
      <c r="K749" s="13">
        <f>J749*$N$3</f>
        <v>2.25</v>
      </c>
      <c r="L749" s="13">
        <f t="shared" si="11"/>
        <v>3</v>
      </c>
    </row>
    <row r="750" spans="1:12" x14ac:dyDescent="0.3">
      <c r="A750" s="3">
        <v>749</v>
      </c>
      <c r="B750" s="2">
        <v>45049</v>
      </c>
      <c r="C750" s="3" t="s">
        <v>761</v>
      </c>
      <c r="D750" s="3" t="s">
        <v>9</v>
      </c>
      <c r="E750" s="3" t="str" cm="1">
        <f t="array" ref="E750">_xlfn.IFS(Table1[[#This Row],[Age]]&lt;30, "Adolescent",Table1[[#This Row],[Age]]&gt;=50, "Older", Table1[[#This Row],[Age]]&gt;=30, "Adult")</f>
        <v>Adult</v>
      </c>
      <c r="F750" s="3">
        <v>42</v>
      </c>
      <c r="G750" s="3" t="s">
        <v>10</v>
      </c>
      <c r="H750" s="3">
        <v>1</v>
      </c>
      <c r="I750" s="4">
        <v>30</v>
      </c>
      <c r="J750" s="13">
        <f>H750*I750</f>
        <v>30</v>
      </c>
      <c r="K750" s="13">
        <f>J750*$N$3</f>
        <v>0.44999999999999996</v>
      </c>
      <c r="L750" s="13">
        <f t="shared" si="11"/>
        <v>0.6</v>
      </c>
    </row>
    <row r="751" spans="1:12" x14ac:dyDescent="0.3">
      <c r="A751" s="3">
        <v>750</v>
      </c>
      <c r="B751" s="2">
        <v>44991</v>
      </c>
      <c r="C751" s="3" t="s">
        <v>762</v>
      </c>
      <c r="D751" s="3" t="s">
        <v>12</v>
      </c>
      <c r="E751" s="3" t="str" cm="1">
        <f t="array" ref="E751">_xlfn.IFS(Table1[[#This Row],[Age]]&lt;30, "Adolescent",Table1[[#This Row],[Age]]&gt;=50, "Older", Table1[[#This Row],[Age]]&gt;=30, "Adult")</f>
        <v>Adult</v>
      </c>
      <c r="F751" s="3">
        <v>35</v>
      </c>
      <c r="G751" s="3" t="s">
        <v>13</v>
      </c>
      <c r="H751" s="3">
        <v>3</v>
      </c>
      <c r="I751" s="4">
        <v>25</v>
      </c>
      <c r="J751" s="13">
        <f>H751*I751</f>
        <v>75</v>
      </c>
      <c r="K751" s="13">
        <f>J751*$N$3</f>
        <v>1.125</v>
      </c>
      <c r="L751" s="13">
        <f t="shared" si="11"/>
        <v>1.5</v>
      </c>
    </row>
    <row r="752" spans="1:12" x14ac:dyDescent="0.3">
      <c r="A752" s="3">
        <v>751</v>
      </c>
      <c r="B752" s="2">
        <v>45169</v>
      </c>
      <c r="C752" s="3" t="s">
        <v>763</v>
      </c>
      <c r="D752" s="3" t="s">
        <v>12</v>
      </c>
      <c r="E752" s="3" t="str" cm="1">
        <f t="array" ref="E752">_xlfn.IFS(Table1[[#This Row],[Age]]&lt;30, "Adolescent",Table1[[#This Row],[Age]]&gt;=50, "Older", Table1[[#This Row],[Age]]&gt;=30, "Adult")</f>
        <v>Adult</v>
      </c>
      <c r="F752" s="3">
        <v>42</v>
      </c>
      <c r="G752" s="3" t="s">
        <v>13</v>
      </c>
      <c r="H752" s="3">
        <v>2</v>
      </c>
      <c r="I752" s="4">
        <v>25</v>
      </c>
      <c r="J752" s="13">
        <f>H752*I752</f>
        <v>50</v>
      </c>
      <c r="K752" s="13">
        <f>J752*$N$3</f>
        <v>0.75</v>
      </c>
      <c r="L752" s="13">
        <f t="shared" si="11"/>
        <v>1</v>
      </c>
    </row>
    <row r="753" spans="1:12" x14ac:dyDescent="0.3">
      <c r="A753" s="3">
        <v>752</v>
      </c>
      <c r="B753" s="2">
        <v>45269</v>
      </c>
      <c r="C753" s="3" t="s">
        <v>764</v>
      </c>
      <c r="D753" s="3" t="s">
        <v>9</v>
      </c>
      <c r="E753" s="3" t="str" cm="1">
        <f t="array" ref="E753">_xlfn.IFS(Table1[[#This Row],[Age]]&lt;30, "Adolescent",Table1[[#This Row],[Age]]&gt;=50, "Older", Table1[[#This Row],[Age]]&gt;=30, "Adult")</f>
        <v>Adolescent</v>
      </c>
      <c r="F753" s="3">
        <v>29</v>
      </c>
      <c r="G753" s="3" t="s">
        <v>13</v>
      </c>
      <c r="H753" s="3">
        <v>2</v>
      </c>
      <c r="I753" s="4">
        <v>50</v>
      </c>
      <c r="J753" s="13">
        <f>H753*I753</f>
        <v>100</v>
      </c>
      <c r="K753" s="13">
        <f>J753*$N$3</f>
        <v>1.5</v>
      </c>
      <c r="L753" s="13">
        <f t="shared" si="11"/>
        <v>2</v>
      </c>
    </row>
    <row r="754" spans="1:12" x14ac:dyDescent="0.3">
      <c r="A754" s="3">
        <v>753</v>
      </c>
      <c r="B754" s="2">
        <v>44985</v>
      </c>
      <c r="C754" s="3" t="s">
        <v>765</v>
      </c>
      <c r="D754" s="3" t="s">
        <v>12</v>
      </c>
      <c r="E754" s="3" t="str" cm="1">
        <f t="array" ref="E754">_xlfn.IFS(Table1[[#This Row],[Age]]&lt;30, "Adolescent",Table1[[#This Row],[Age]]&gt;=50, "Older", Table1[[#This Row],[Age]]&gt;=30, "Adult")</f>
        <v>Adult</v>
      </c>
      <c r="F754" s="3">
        <v>32</v>
      </c>
      <c r="G754" s="3" t="s">
        <v>13</v>
      </c>
      <c r="H754" s="3">
        <v>1</v>
      </c>
      <c r="I754" s="4">
        <v>30</v>
      </c>
      <c r="J754" s="13">
        <f>H754*I754</f>
        <v>30</v>
      </c>
      <c r="K754" s="13">
        <f>J754*$N$3</f>
        <v>0.44999999999999996</v>
      </c>
      <c r="L754" s="13">
        <f t="shared" si="11"/>
        <v>0.6</v>
      </c>
    </row>
    <row r="755" spans="1:12" x14ac:dyDescent="0.3">
      <c r="A755" s="3">
        <v>754</v>
      </c>
      <c r="B755" s="2">
        <v>45215</v>
      </c>
      <c r="C755" s="3" t="s">
        <v>766</v>
      </c>
      <c r="D755" s="3" t="s">
        <v>12</v>
      </c>
      <c r="E755" s="3" t="str" cm="1">
        <f t="array" ref="E755">_xlfn.IFS(Table1[[#This Row],[Age]]&lt;30, "Adolescent",Table1[[#This Row],[Age]]&gt;=50, "Older", Table1[[#This Row],[Age]]&gt;=30, "Adult")</f>
        <v>Adult</v>
      </c>
      <c r="F755" s="3">
        <v>43</v>
      </c>
      <c r="G755" s="3" t="s">
        <v>15</v>
      </c>
      <c r="H755" s="3">
        <v>4</v>
      </c>
      <c r="I755" s="4">
        <v>25</v>
      </c>
      <c r="J755" s="13">
        <f>H755*I755</f>
        <v>100</v>
      </c>
      <c r="K755" s="13">
        <f>J755*$N$3</f>
        <v>1.5</v>
      </c>
      <c r="L755" s="13">
        <f t="shared" si="11"/>
        <v>2</v>
      </c>
    </row>
    <row r="756" spans="1:12" x14ac:dyDescent="0.3">
      <c r="A756" s="3">
        <v>755</v>
      </c>
      <c r="B756" s="2">
        <v>45038</v>
      </c>
      <c r="C756" s="3" t="s">
        <v>767</v>
      </c>
      <c r="D756" s="3" t="s">
        <v>12</v>
      </c>
      <c r="E756" s="3" t="str" cm="1">
        <f t="array" ref="E756">_xlfn.IFS(Table1[[#This Row],[Age]]&lt;30, "Adolescent",Table1[[#This Row],[Age]]&gt;=50, "Older", Table1[[#This Row],[Age]]&gt;=30, "Adult")</f>
        <v>Older</v>
      </c>
      <c r="F756" s="3">
        <v>58</v>
      </c>
      <c r="G756" s="3" t="s">
        <v>13</v>
      </c>
      <c r="H756" s="3">
        <v>3</v>
      </c>
      <c r="I756" s="4">
        <v>25</v>
      </c>
      <c r="J756" s="13">
        <f>H756*I756</f>
        <v>75</v>
      </c>
      <c r="K756" s="13">
        <f>J756*$N$3</f>
        <v>1.125</v>
      </c>
      <c r="L756" s="13">
        <f t="shared" si="11"/>
        <v>1.5</v>
      </c>
    </row>
    <row r="757" spans="1:12" x14ac:dyDescent="0.3">
      <c r="A757" s="3">
        <v>756</v>
      </c>
      <c r="B757" s="2">
        <v>45165</v>
      </c>
      <c r="C757" s="3" t="s">
        <v>768</v>
      </c>
      <c r="D757" s="3" t="s">
        <v>12</v>
      </c>
      <c r="E757" s="3" t="str" cm="1">
        <f t="array" ref="E757">_xlfn.IFS(Table1[[#This Row],[Age]]&lt;30, "Adolescent",Table1[[#This Row],[Age]]&gt;=50, "Older", Table1[[#This Row],[Age]]&gt;=30, "Adult")</f>
        <v>Older</v>
      </c>
      <c r="F757" s="3">
        <v>62</v>
      </c>
      <c r="G757" s="3" t="s">
        <v>15</v>
      </c>
      <c r="H757" s="3">
        <v>4</v>
      </c>
      <c r="I757" s="4">
        <v>300</v>
      </c>
      <c r="J757" s="13">
        <f>H757*I757</f>
        <v>1200</v>
      </c>
      <c r="K757" s="13">
        <f>J757*$N$3</f>
        <v>18</v>
      </c>
      <c r="L757" s="13">
        <f t="shared" si="11"/>
        <v>24</v>
      </c>
    </row>
    <row r="758" spans="1:12" x14ac:dyDescent="0.3">
      <c r="A758" s="3">
        <v>757</v>
      </c>
      <c r="B758" s="2">
        <v>45285</v>
      </c>
      <c r="C758" s="3" t="s">
        <v>769</v>
      </c>
      <c r="D758" s="3" t="s">
        <v>12</v>
      </c>
      <c r="E758" s="3" t="str" cm="1">
        <f t="array" ref="E758">_xlfn.IFS(Table1[[#This Row],[Age]]&lt;30, "Adolescent",Table1[[#This Row],[Age]]&gt;=50, "Older", Table1[[#This Row],[Age]]&gt;=30, "Adult")</f>
        <v>Adult</v>
      </c>
      <c r="F758" s="3">
        <v>43</v>
      </c>
      <c r="G758" s="3" t="s">
        <v>15</v>
      </c>
      <c r="H758" s="3">
        <v>4</v>
      </c>
      <c r="I758" s="4">
        <v>300</v>
      </c>
      <c r="J758" s="13">
        <f>H758*I758</f>
        <v>1200</v>
      </c>
      <c r="K758" s="13">
        <f>J758*$N$3</f>
        <v>18</v>
      </c>
      <c r="L758" s="13">
        <f t="shared" si="11"/>
        <v>24</v>
      </c>
    </row>
    <row r="759" spans="1:12" x14ac:dyDescent="0.3">
      <c r="A759" s="3">
        <v>758</v>
      </c>
      <c r="B759" s="2">
        <v>45058</v>
      </c>
      <c r="C759" s="3" t="s">
        <v>770</v>
      </c>
      <c r="D759" s="3" t="s">
        <v>9</v>
      </c>
      <c r="E759" s="3" t="str" cm="1">
        <f t="array" ref="E759">_xlfn.IFS(Table1[[#This Row],[Age]]&lt;30, "Adolescent",Table1[[#This Row],[Age]]&gt;=50, "Older", Table1[[#This Row],[Age]]&gt;=30, "Adult")</f>
        <v>Older</v>
      </c>
      <c r="F759" s="3">
        <v>64</v>
      </c>
      <c r="G759" s="3" t="s">
        <v>13</v>
      </c>
      <c r="H759" s="3">
        <v>4</v>
      </c>
      <c r="I759" s="4">
        <v>25</v>
      </c>
      <c r="J759" s="13">
        <f>H759*I759</f>
        <v>100</v>
      </c>
      <c r="K759" s="13">
        <f>J759*$N$3</f>
        <v>1.5</v>
      </c>
      <c r="L759" s="13">
        <f t="shared" si="11"/>
        <v>2</v>
      </c>
    </row>
    <row r="760" spans="1:12" x14ac:dyDescent="0.3">
      <c r="A760" s="3">
        <v>759</v>
      </c>
      <c r="B760" s="2">
        <v>45115</v>
      </c>
      <c r="C760" s="3" t="s">
        <v>771</v>
      </c>
      <c r="D760" s="3" t="s">
        <v>9</v>
      </c>
      <c r="E760" s="3" t="str" cm="1">
        <f t="array" ref="E760">_xlfn.IFS(Table1[[#This Row],[Age]]&lt;30, "Adolescent",Table1[[#This Row],[Age]]&gt;=50, "Older", Table1[[#This Row],[Age]]&gt;=30, "Adult")</f>
        <v>Adult</v>
      </c>
      <c r="F760" s="3">
        <v>49</v>
      </c>
      <c r="G760" s="3" t="s">
        <v>15</v>
      </c>
      <c r="H760" s="3">
        <v>2</v>
      </c>
      <c r="I760" s="4">
        <v>50</v>
      </c>
      <c r="J760" s="13">
        <f>H760*I760</f>
        <v>100</v>
      </c>
      <c r="K760" s="13">
        <f>J760*$N$3</f>
        <v>1.5</v>
      </c>
      <c r="L760" s="13">
        <f t="shared" si="11"/>
        <v>2</v>
      </c>
    </row>
    <row r="761" spans="1:12" x14ac:dyDescent="0.3">
      <c r="A761" s="3">
        <v>760</v>
      </c>
      <c r="B761" s="2">
        <v>45012</v>
      </c>
      <c r="C761" s="3" t="s">
        <v>772</v>
      </c>
      <c r="D761" s="3" t="s">
        <v>9</v>
      </c>
      <c r="E761" s="3" t="str" cm="1">
        <f t="array" ref="E761">_xlfn.IFS(Table1[[#This Row],[Age]]&lt;30, "Adolescent",Table1[[#This Row],[Age]]&gt;=50, "Older", Table1[[#This Row],[Age]]&gt;=30, "Adult")</f>
        <v>Adolescent</v>
      </c>
      <c r="F761" s="3">
        <v>27</v>
      </c>
      <c r="G761" s="3" t="s">
        <v>10</v>
      </c>
      <c r="H761" s="3">
        <v>1</v>
      </c>
      <c r="I761" s="4">
        <v>500</v>
      </c>
      <c r="J761" s="13">
        <f>H761*I761</f>
        <v>500</v>
      </c>
      <c r="K761" s="13">
        <f>J761*$N$3</f>
        <v>7.5</v>
      </c>
      <c r="L761" s="13">
        <f t="shared" si="11"/>
        <v>10</v>
      </c>
    </row>
    <row r="762" spans="1:12" x14ac:dyDescent="0.3">
      <c r="A762" s="3">
        <v>761</v>
      </c>
      <c r="B762" s="2">
        <v>45237</v>
      </c>
      <c r="C762" s="3" t="s">
        <v>773</v>
      </c>
      <c r="D762" s="3" t="s">
        <v>12</v>
      </c>
      <c r="E762" s="3" t="str" cm="1">
        <f t="array" ref="E762">_xlfn.IFS(Table1[[#This Row],[Age]]&lt;30, "Adolescent",Table1[[#This Row],[Age]]&gt;=50, "Older", Table1[[#This Row],[Age]]&gt;=30, "Adult")</f>
        <v>Adult</v>
      </c>
      <c r="F762" s="3">
        <v>33</v>
      </c>
      <c r="G762" s="3" t="s">
        <v>13</v>
      </c>
      <c r="H762" s="3">
        <v>1</v>
      </c>
      <c r="I762" s="4">
        <v>500</v>
      </c>
      <c r="J762" s="13">
        <f>H762*I762</f>
        <v>500</v>
      </c>
      <c r="K762" s="13">
        <f>J762*$N$3</f>
        <v>7.5</v>
      </c>
      <c r="L762" s="13">
        <f t="shared" si="11"/>
        <v>10</v>
      </c>
    </row>
    <row r="763" spans="1:12" x14ac:dyDescent="0.3">
      <c r="A763" s="3">
        <v>762</v>
      </c>
      <c r="B763" s="2">
        <v>45237</v>
      </c>
      <c r="C763" s="3" t="s">
        <v>774</v>
      </c>
      <c r="D763" s="3" t="s">
        <v>12</v>
      </c>
      <c r="E763" s="3" t="str" cm="1">
        <f t="array" ref="E763">_xlfn.IFS(Table1[[#This Row],[Age]]&lt;30, "Adolescent",Table1[[#This Row],[Age]]&gt;=50, "Older", Table1[[#This Row],[Age]]&gt;=30, "Adult")</f>
        <v>Adolescent</v>
      </c>
      <c r="F763" s="3">
        <v>24</v>
      </c>
      <c r="G763" s="3" t="s">
        <v>15</v>
      </c>
      <c r="H763" s="3">
        <v>2</v>
      </c>
      <c r="I763" s="4">
        <v>25</v>
      </c>
      <c r="J763" s="13">
        <f>H763*I763</f>
        <v>50</v>
      </c>
      <c r="K763" s="13">
        <f>J763*$N$3</f>
        <v>0.75</v>
      </c>
      <c r="L763" s="13">
        <f t="shared" si="11"/>
        <v>1</v>
      </c>
    </row>
    <row r="764" spans="1:12" x14ac:dyDescent="0.3">
      <c r="A764" s="3">
        <v>763</v>
      </c>
      <c r="B764" s="2">
        <v>44985</v>
      </c>
      <c r="C764" s="3" t="s">
        <v>775</v>
      </c>
      <c r="D764" s="3" t="s">
        <v>9</v>
      </c>
      <c r="E764" s="3" t="str" cm="1">
        <f t="array" ref="E764">_xlfn.IFS(Table1[[#This Row],[Age]]&lt;30, "Adolescent",Table1[[#This Row],[Age]]&gt;=50, "Older", Table1[[#This Row],[Age]]&gt;=30, "Adult")</f>
        <v>Adult</v>
      </c>
      <c r="F764" s="3">
        <v>34</v>
      </c>
      <c r="G764" s="3" t="s">
        <v>13</v>
      </c>
      <c r="H764" s="3">
        <v>2</v>
      </c>
      <c r="I764" s="4">
        <v>25</v>
      </c>
      <c r="J764" s="13">
        <f>H764*I764</f>
        <v>50</v>
      </c>
      <c r="K764" s="13">
        <f>J764*$N$3</f>
        <v>0.75</v>
      </c>
      <c r="L764" s="13">
        <f t="shared" si="11"/>
        <v>1</v>
      </c>
    </row>
    <row r="765" spans="1:12" x14ac:dyDescent="0.3">
      <c r="A765" s="3">
        <v>764</v>
      </c>
      <c r="B765" s="2">
        <v>45010</v>
      </c>
      <c r="C765" s="3" t="s">
        <v>776</v>
      </c>
      <c r="D765" s="3" t="s">
        <v>12</v>
      </c>
      <c r="E765" s="3" t="str" cm="1">
        <f t="array" ref="E765">_xlfn.IFS(Table1[[#This Row],[Age]]&lt;30, "Adolescent",Table1[[#This Row],[Age]]&gt;=50, "Older", Table1[[#This Row],[Age]]&gt;=30, "Adult")</f>
        <v>Adult</v>
      </c>
      <c r="F765" s="3">
        <v>40</v>
      </c>
      <c r="G765" s="3" t="s">
        <v>13</v>
      </c>
      <c r="H765" s="3">
        <v>1</v>
      </c>
      <c r="I765" s="4">
        <v>25</v>
      </c>
      <c r="J765" s="13">
        <f>H765*I765</f>
        <v>25</v>
      </c>
      <c r="K765" s="13">
        <f>J765*$N$3</f>
        <v>0.375</v>
      </c>
      <c r="L765" s="13">
        <f t="shared" si="11"/>
        <v>0.5</v>
      </c>
    </row>
    <row r="766" spans="1:12" x14ac:dyDescent="0.3">
      <c r="A766" s="3">
        <v>765</v>
      </c>
      <c r="B766" s="2">
        <v>45086</v>
      </c>
      <c r="C766" s="3" t="s">
        <v>777</v>
      </c>
      <c r="D766" s="3" t="s">
        <v>9</v>
      </c>
      <c r="E766" s="3" t="str" cm="1">
        <f t="array" ref="E766">_xlfn.IFS(Table1[[#This Row],[Age]]&lt;30, "Adolescent",Table1[[#This Row],[Age]]&gt;=50, "Older", Table1[[#This Row],[Age]]&gt;=30, "Adult")</f>
        <v>Adult</v>
      </c>
      <c r="F766" s="3">
        <v>43</v>
      </c>
      <c r="G766" s="3" t="s">
        <v>13</v>
      </c>
      <c r="H766" s="3">
        <v>4</v>
      </c>
      <c r="I766" s="4">
        <v>50</v>
      </c>
      <c r="J766" s="13">
        <f>H766*I766</f>
        <v>200</v>
      </c>
      <c r="K766" s="13">
        <f>J766*$N$3</f>
        <v>3</v>
      </c>
      <c r="L766" s="13">
        <f t="shared" si="11"/>
        <v>4</v>
      </c>
    </row>
    <row r="767" spans="1:12" x14ac:dyDescent="0.3">
      <c r="A767" s="3">
        <v>766</v>
      </c>
      <c r="B767" s="2">
        <v>44982</v>
      </c>
      <c r="C767" s="3" t="s">
        <v>778</v>
      </c>
      <c r="D767" s="3" t="s">
        <v>9</v>
      </c>
      <c r="E767" s="3" t="str" cm="1">
        <f t="array" ref="E767">_xlfn.IFS(Table1[[#This Row],[Age]]&lt;30, "Adolescent",Table1[[#This Row],[Age]]&gt;=50, "Older", Table1[[#This Row],[Age]]&gt;=30, "Adult")</f>
        <v>Adult</v>
      </c>
      <c r="F767" s="3">
        <v>38</v>
      </c>
      <c r="G767" s="3" t="s">
        <v>15</v>
      </c>
      <c r="H767" s="3">
        <v>3</v>
      </c>
      <c r="I767" s="4">
        <v>300</v>
      </c>
      <c r="J767" s="13">
        <f>H767*I767</f>
        <v>900</v>
      </c>
      <c r="K767" s="13">
        <f>J767*$N$3</f>
        <v>13.5</v>
      </c>
      <c r="L767" s="13">
        <f t="shared" si="11"/>
        <v>18</v>
      </c>
    </row>
    <row r="768" spans="1:12" x14ac:dyDescent="0.3">
      <c r="A768" s="3">
        <v>767</v>
      </c>
      <c r="B768" s="2">
        <v>45223</v>
      </c>
      <c r="C768" s="3" t="s">
        <v>779</v>
      </c>
      <c r="D768" s="3" t="s">
        <v>9</v>
      </c>
      <c r="E768" s="3" t="str" cm="1">
        <f t="array" ref="E768">_xlfn.IFS(Table1[[#This Row],[Age]]&lt;30, "Adolescent",Table1[[#This Row],[Age]]&gt;=50, "Older", Table1[[#This Row],[Age]]&gt;=30, "Adult")</f>
        <v>Adult</v>
      </c>
      <c r="F768" s="3">
        <v>39</v>
      </c>
      <c r="G768" s="3" t="s">
        <v>10</v>
      </c>
      <c r="H768" s="3">
        <v>3</v>
      </c>
      <c r="I768" s="4">
        <v>25</v>
      </c>
      <c r="J768" s="13">
        <f>H768*I768</f>
        <v>75</v>
      </c>
      <c r="K768" s="13">
        <f>J768*$N$3</f>
        <v>1.125</v>
      </c>
      <c r="L768" s="13">
        <f t="shared" si="11"/>
        <v>1.5</v>
      </c>
    </row>
    <row r="769" spans="1:12" x14ac:dyDescent="0.3">
      <c r="A769" s="3">
        <v>768</v>
      </c>
      <c r="B769" s="2">
        <v>44940</v>
      </c>
      <c r="C769" s="3" t="s">
        <v>780</v>
      </c>
      <c r="D769" s="3" t="s">
        <v>12</v>
      </c>
      <c r="E769" s="3" t="str" cm="1">
        <f t="array" ref="E769">_xlfn.IFS(Table1[[#This Row],[Age]]&lt;30, "Adolescent",Table1[[#This Row],[Age]]&gt;=50, "Older", Table1[[#This Row],[Age]]&gt;=30, "Adult")</f>
        <v>Adolescent</v>
      </c>
      <c r="F769" s="3">
        <v>24</v>
      </c>
      <c r="G769" s="3" t="s">
        <v>10</v>
      </c>
      <c r="H769" s="3">
        <v>3</v>
      </c>
      <c r="I769" s="4">
        <v>25</v>
      </c>
      <c r="J769" s="13">
        <f>H769*I769</f>
        <v>75</v>
      </c>
      <c r="K769" s="13">
        <f>J769*$N$3</f>
        <v>1.125</v>
      </c>
      <c r="L769" s="13">
        <f t="shared" si="11"/>
        <v>1.5</v>
      </c>
    </row>
    <row r="770" spans="1:12" x14ac:dyDescent="0.3">
      <c r="A770" s="3">
        <v>769</v>
      </c>
      <c r="B770" s="2">
        <v>45086</v>
      </c>
      <c r="C770" s="3" t="s">
        <v>781</v>
      </c>
      <c r="D770" s="3" t="s">
        <v>12</v>
      </c>
      <c r="E770" s="3" t="str" cm="1">
        <f t="array" ref="E770">_xlfn.IFS(Table1[[#This Row],[Age]]&lt;30, "Adolescent",Table1[[#This Row],[Age]]&gt;=50, "Older", Table1[[#This Row],[Age]]&gt;=30, "Adult")</f>
        <v>Adult</v>
      </c>
      <c r="F770" s="3">
        <v>31</v>
      </c>
      <c r="G770" s="3" t="s">
        <v>15</v>
      </c>
      <c r="H770" s="3">
        <v>4</v>
      </c>
      <c r="I770" s="4">
        <v>30</v>
      </c>
      <c r="J770" s="13">
        <f>H770*I770</f>
        <v>120</v>
      </c>
      <c r="K770" s="13">
        <f>J770*$N$3</f>
        <v>1.7999999999999998</v>
      </c>
      <c r="L770" s="13">
        <f t="shared" si="11"/>
        <v>2.4</v>
      </c>
    </row>
    <row r="771" spans="1:12" x14ac:dyDescent="0.3">
      <c r="A771" s="3">
        <v>770</v>
      </c>
      <c r="B771" s="2">
        <v>45221</v>
      </c>
      <c r="C771" s="3" t="s">
        <v>782</v>
      </c>
      <c r="D771" s="3" t="s">
        <v>9</v>
      </c>
      <c r="E771" s="3" t="str" cm="1">
        <f t="array" ref="E771">_xlfn.IFS(Table1[[#This Row],[Age]]&lt;30, "Adolescent",Table1[[#This Row],[Age]]&gt;=50, "Older", Table1[[#This Row],[Age]]&gt;=30, "Adult")</f>
        <v>Adult</v>
      </c>
      <c r="F771" s="3">
        <v>32</v>
      </c>
      <c r="G771" s="3" t="s">
        <v>13</v>
      </c>
      <c r="H771" s="3">
        <v>1</v>
      </c>
      <c r="I771" s="4">
        <v>50</v>
      </c>
      <c r="J771" s="13">
        <f>H771*I771</f>
        <v>50</v>
      </c>
      <c r="K771" s="13">
        <f>J771*$N$3</f>
        <v>0.75</v>
      </c>
      <c r="L771" s="13">
        <f t="shared" ref="L771:L834" si="12">J771*$N$4</f>
        <v>1</v>
      </c>
    </row>
    <row r="772" spans="1:12" x14ac:dyDescent="0.3">
      <c r="A772" s="3">
        <v>771</v>
      </c>
      <c r="B772" s="2">
        <v>45273</v>
      </c>
      <c r="C772" s="3" t="s">
        <v>783</v>
      </c>
      <c r="D772" s="3" t="s">
        <v>9</v>
      </c>
      <c r="E772" s="3" t="str" cm="1">
        <f t="array" ref="E772">_xlfn.IFS(Table1[[#This Row],[Age]]&lt;30, "Adolescent",Table1[[#This Row],[Age]]&gt;=50, "Older", Table1[[#This Row],[Age]]&gt;=30, "Adult")</f>
        <v>Adolescent</v>
      </c>
      <c r="F772" s="3">
        <v>24</v>
      </c>
      <c r="G772" s="3" t="s">
        <v>15</v>
      </c>
      <c r="H772" s="3">
        <v>2</v>
      </c>
      <c r="I772" s="4">
        <v>25</v>
      </c>
      <c r="J772" s="13">
        <f>H772*I772</f>
        <v>50</v>
      </c>
      <c r="K772" s="13">
        <f>J772*$N$3</f>
        <v>0.75</v>
      </c>
      <c r="L772" s="13">
        <f t="shared" si="12"/>
        <v>1</v>
      </c>
    </row>
    <row r="773" spans="1:12" x14ac:dyDescent="0.3">
      <c r="A773" s="3">
        <v>772</v>
      </c>
      <c r="B773" s="2">
        <v>45119</v>
      </c>
      <c r="C773" s="3" t="s">
        <v>784</v>
      </c>
      <c r="D773" s="3" t="s">
        <v>9</v>
      </c>
      <c r="E773" s="3" t="str" cm="1">
        <f t="array" ref="E773">_xlfn.IFS(Table1[[#This Row],[Age]]&lt;30, "Adolescent",Table1[[#This Row],[Age]]&gt;=50, "Older", Table1[[#This Row],[Age]]&gt;=30, "Adult")</f>
        <v>Adolescent</v>
      </c>
      <c r="F773" s="3">
        <v>26</v>
      </c>
      <c r="G773" s="3" t="s">
        <v>15</v>
      </c>
      <c r="H773" s="3">
        <v>1</v>
      </c>
      <c r="I773" s="4">
        <v>30</v>
      </c>
      <c r="J773" s="13">
        <f>H773*I773</f>
        <v>30</v>
      </c>
      <c r="K773" s="13">
        <f>J773*$N$3</f>
        <v>0.44999999999999996</v>
      </c>
      <c r="L773" s="13">
        <f t="shared" si="12"/>
        <v>0.6</v>
      </c>
    </row>
    <row r="774" spans="1:12" x14ac:dyDescent="0.3">
      <c r="A774" s="3">
        <v>773</v>
      </c>
      <c r="B774" s="2">
        <v>45130</v>
      </c>
      <c r="C774" s="3" t="s">
        <v>785</v>
      </c>
      <c r="D774" s="3" t="s">
        <v>9</v>
      </c>
      <c r="E774" s="3" t="str" cm="1">
        <f t="array" ref="E774">_xlfn.IFS(Table1[[#This Row],[Age]]&lt;30, "Adolescent",Table1[[#This Row],[Age]]&gt;=50, "Older", Table1[[#This Row],[Age]]&gt;=30, "Adult")</f>
        <v>Adolescent</v>
      </c>
      <c r="F774" s="3">
        <v>25</v>
      </c>
      <c r="G774" s="3" t="s">
        <v>15</v>
      </c>
      <c r="H774" s="3">
        <v>4</v>
      </c>
      <c r="I774" s="4">
        <v>500</v>
      </c>
      <c r="J774" s="13">
        <f>H774*I774</f>
        <v>2000</v>
      </c>
      <c r="K774" s="13">
        <f>J774*$N$3</f>
        <v>30</v>
      </c>
      <c r="L774" s="13">
        <f t="shared" si="12"/>
        <v>40</v>
      </c>
    </row>
    <row r="775" spans="1:12" x14ac:dyDescent="0.3">
      <c r="A775" s="3">
        <v>774</v>
      </c>
      <c r="B775" s="2">
        <v>45028</v>
      </c>
      <c r="C775" s="3" t="s">
        <v>786</v>
      </c>
      <c r="D775" s="3" t="s">
        <v>12</v>
      </c>
      <c r="E775" s="3" t="str" cm="1">
        <f t="array" ref="E775">_xlfn.IFS(Table1[[#This Row],[Age]]&lt;30, "Adolescent",Table1[[#This Row],[Age]]&gt;=50, "Older", Table1[[#This Row],[Age]]&gt;=30, "Adult")</f>
        <v>Adult</v>
      </c>
      <c r="F775" s="3">
        <v>40</v>
      </c>
      <c r="G775" s="3" t="s">
        <v>13</v>
      </c>
      <c r="H775" s="3">
        <v>2</v>
      </c>
      <c r="I775" s="4">
        <v>25</v>
      </c>
      <c r="J775" s="13">
        <f>H775*I775</f>
        <v>50</v>
      </c>
      <c r="K775" s="13">
        <f>J775*$N$3</f>
        <v>0.75</v>
      </c>
      <c r="L775" s="13">
        <f t="shared" si="12"/>
        <v>1</v>
      </c>
    </row>
    <row r="776" spans="1:12" x14ac:dyDescent="0.3">
      <c r="A776" s="3">
        <v>775</v>
      </c>
      <c r="B776" s="2">
        <v>44965</v>
      </c>
      <c r="C776" s="3" t="s">
        <v>787</v>
      </c>
      <c r="D776" s="3" t="s">
        <v>12</v>
      </c>
      <c r="E776" s="3" t="str" cm="1">
        <f t="array" ref="E776">_xlfn.IFS(Table1[[#This Row],[Age]]&lt;30, "Adolescent",Table1[[#This Row],[Age]]&gt;=50, "Older", Table1[[#This Row],[Age]]&gt;=30, "Adult")</f>
        <v>Adult</v>
      </c>
      <c r="F776" s="3">
        <v>46</v>
      </c>
      <c r="G776" s="3" t="s">
        <v>15</v>
      </c>
      <c r="H776" s="3">
        <v>4</v>
      </c>
      <c r="I776" s="4">
        <v>25</v>
      </c>
      <c r="J776" s="13">
        <f>H776*I776</f>
        <v>100</v>
      </c>
      <c r="K776" s="13">
        <f>J776*$N$3</f>
        <v>1.5</v>
      </c>
      <c r="L776" s="13">
        <f t="shared" si="12"/>
        <v>2</v>
      </c>
    </row>
    <row r="777" spans="1:12" x14ac:dyDescent="0.3">
      <c r="A777" s="3">
        <v>776</v>
      </c>
      <c r="B777" s="2">
        <v>45230</v>
      </c>
      <c r="C777" s="3" t="s">
        <v>788</v>
      </c>
      <c r="D777" s="3" t="s">
        <v>9</v>
      </c>
      <c r="E777" s="3" t="str" cm="1">
        <f t="array" ref="E777">_xlfn.IFS(Table1[[#This Row],[Age]]&lt;30, "Adolescent",Table1[[#This Row],[Age]]&gt;=50, "Older", Table1[[#This Row],[Age]]&gt;=30, "Adult")</f>
        <v>Adult</v>
      </c>
      <c r="F777" s="3">
        <v>35</v>
      </c>
      <c r="G777" s="3" t="s">
        <v>13</v>
      </c>
      <c r="H777" s="3">
        <v>3</v>
      </c>
      <c r="I777" s="4">
        <v>30</v>
      </c>
      <c r="J777" s="13">
        <f>H777*I777</f>
        <v>90</v>
      </c>
      <c r="K777" s="13">
        <f>J777*$N$3</f>
        <v>1.3499999999999999</v>
      </c>
      <c r="L777" s="13">
        <f t="shared" si="12"/>
        <v>1.8</v>
      </c>
    </row>
    <row r="778" spans="1:12" x14ac:dyDescent="0.3">
      <c r="A778" s="3">
        <v>777</v>
      </c>
      <c r="B778" s="2">
        <v>45280</v>
      </c>
      <c r="C778" s="3" t="s">
        <v>789</v>
      </c>
      <c r="D778" s="3" t="s">
        <v>9</v>
      </c>
      <c r="E778" s="3" t="str" cm="1">
        <f t="array" ref="E778">_xlfn.IFS(Table1[[#This Row],[Age]]&lt;30, "Adolescent",Table1[[#This Row],[Age]]&gt;=50, "Older", Table1[[#This Row],[Age]]&gt;=30, "Adult")</f>
        <v>Adult</v>
      </c>
      <c r="F778" s="3">
        <v>48</v>
      </c>
      <c r="G778" s="3" t="s">
        <v>15</v>
      </c>
      <c r="H778" s="3">
        <v>3</v>
      </c>
      <c r="I778" s="4">
        <v>50</v>
      </c>
      <c r="J778" s="13">
        <f>H778*I778</f>
        <v>150</v>
      </c>
      <c r="K778" s="13">
        <f>J778*$N$3</f>
        <v>2.25</v>
      </c>
      <c r="L778" s="13">
        <f t="shared" si="12"/>
        <v>3</v>
      </c>
    </row>
    <row r="779" spans="1:12" x14ac:dyDescent="0.3">
      <c r="A779" s="3">
        <v>778</v>
      </c>
      <c r="B779" s="2">
        <v>45248</v>
      </c>
      <c r="C779" s="3" t="s">
        <v>790</v>
      </c>
      <c r="D779" s="3" t="s">
        <v>12</v>
      </c>
      <c r="E779" s="3" t="str" cm="1">
        <f t="array" ref="E779">_xlfn.IFS(Table1[[#This Row],[Age]]&lt;30, "Adolescent",Table1[[#This Row],[Age]]&gt;=50, "Older", Table1[[#This Row],[Age]]&gt;=30, "Adult")</f>
        <v>Adult</v>
      </c>
      <c r="F779" s="3">
        <v>47</v>
      </c>
      <c r="G779" s="3" t="s">
        <v>10</v>
      </c>
      <c r="H779" s="3">
        <v>4</v>
      </c>
      <c r="I779" s="4">
        <v>25</v>
      </c>
      <c r="J779" s="13">
        <f>H779*I779</f>
        <v>100</v>
      </c>
      <c r="K779" s="13">
        <f>J779*$N$3</f>
        <v>1.5</v>
      </c>
      <c r="L779" s="13">
        <f t="shared" si="12"/>
        <v>2</v>
      </c>
    </row>
    <row r="780" spans="1:12" x14ac:dyDescent="0.3">
      <c r="A780" s="3">
        <v>779</v>
      </c>
      <c r="B780" s="2">
        <v>45051</v>
      </c>
      <c r="C780" s="3" t="s">
        <v>791</v>
      </c>
      <c r="D780" s="3" t="s">
        <v>12</v>
      </c>
      <c r="E780" s="3" t="str" cm="1">
        <f t="array" ref="E780">_xlfn.IFS(Table1[[#This Row],[Age]]&lt;30, "Adolescent",Table1[[#This Row],[Age]]&gt;=50, "Older", Table1[[#This Row],[Age]]&gt;=30, "Adult")</f>
        <v>Older</v>
      </c>
      <c r="F780" s="3">
        <v>56</v>
      </c>
      <c r="G780" s="3" t="s">
        <v>15</v>
      </c>
      <c r="H780" s="3">
        <v>2</v>
      </c>
      <c r="I780" s="4">
        <v>500</v>
      </c>
      <c r="J780" s="13">
        <f>H780*I780</f>
        <v>1000</v>
      </c>
      <c r="K780" s="13">
        <f>J780*$N$3</f>
        <v>15</v>
      </c>
      <c r="L780" s="13">
        <f t="shared" si="12"/>
        <v>20</v>
      </c>
    </row>
    <row r="781" spans="1:12" x14ac:dyDescent="0.3">
      <c r="A781" s="3">
        <v>780</v>
      </c>
      <c r="B781" s="2">
        <v>44979</v>
      </c>
      <c r="C781" s="3" t="s">
        <v>792</v>
      </c>
      <c r="D781" s="3" t="s">
        <v>9</v>
      </c>
      <c r="E781" s="3" t="str" cm="1">
        <f t="array" ref="E781">_xlfn.IFS(Table1[[#This Row],[Age]]&lt;30, "Adolescent",Table1[[#This Row],[Age]]&gt;=50, "Older", Table1[[#This Row],[Age]]&gt;=30, "Adult")</f>
        <v>Older</v>
      </c>
      <c r="F781" s="3">
        <v>52</v>
      </c>
      <c r="G781" s="3" t="s">
        <v>15</v>
      </c>
      <c r="H781" s="3">
        <v>2</v>
      </c>
      <c r="I781" s="4">
        <v>25</v>
      </c>
      <c r="J781" s="13">
        <f>H781*I781</f>
        <v>50</v>
      </c>
      <c r="K781" s="13">
        <f>J781*$N$3</f>
        <v>0.75</v>
      </c>
      <c r="L781" s="13">
        <f t="shared" si="12"/>
        <v>1</v>
      </c>
    </row>
    <row r="782" spans="1:12" x14ac:dyDescent="0.3">
      <c r="A782" s="3">
        <v>781</v>
      </c>
      <c r="B782" s="2">
        <v>45283</v>
      </c>
      <c r="C782" s="3" t="s">
        <v>793</v>
      </c>
      <c r="D782" s="3" t="s">
        <v>9</v>
      </c>
      <c r="E782" s="3" t="str" cm="1">
        <f t="array" ref="E782">_xlfn.IFS(Table1[[#This Row],[Age]]&lt;30, "Adolescent",Table1[[#This Row],[Age]]&gt;=50, "Older", Table1[[#This Row],[Age]]&gt;=30, "Adult")</f>
        <v>Adult</v>
      </c>
      <c r="F782" s="3">
        <v>35</v>
      </c>
      <c r="G782" s="3" t="s">
        <v>10</v>
      </c>
      <c r="H782" s="3">
        <v>1</v>
      </c>
      <c r="I782" s="4">
        <v>500</v>
      </c>
      <c r="J782" s="13">
        <f>H782*I782</f>
        <v>500</v>
      </c>
      <c r="K782" s="13">
        <f>J782*$N$3</f>
        <v>7.5</v>
      </c>
      <c r="L782" s="13">
        <f t="shared" si="12"/>
        <v>10</v>
      </c>
    </row>
    <row r="783" spans="1:12" x14ac:dyDescent="0.3">
      <c r="A783" s="3">
        <v>782</v>
      </c>
      <c r="B783" s="2">
        <v>45081</v>
      </c>
      <c r="C783" s="3" t="s">
        <v>794</v>
      </c>
      <c r="D783" s="3" t="s">
        <v>9</v>
      </c>
      <c r="E783" s="3" t="str" cm="1">
        <f t="array" ref="E783">_xlfn.IFS(Table1[[#This Row],[Age]]&lt;30, "Adolescent",Table1[[#This Row],[Age]]&gt;=50, "Older", Table1[[#This Row],[Age]]&gt;=30, "Adult")</f>
        <v>Older</v>
      </c>
      <c r="F783" s="3">
        <v>59</v>
      </c>
      <c r="G783" s="3" t="s">
        <v>13</v>
      </c>
      <c r="H783" s="3">
        <v>3</v>
      </c>
      <c r="I783" s="4">
        <v>300</v>
      </c>
      <c r="J783" s="13">
        <f>H783*I783</f>
        <v>900</v>
      </c>
      <c r="K783" s="13">
        <f>J783*$N$3</f>
        <v>13.5</v>
      </c>
      <c r="L783" s="13">
        <f t="shared" si="12"/>
        <v>18</v>
      </c>
    </row>
    <row r="784" spans="1:12" x14ac:dyDescent="0.3">
      <c r="A784" s="3">
        <v>783</v>
      </c>
      <c r="B784" s="2">
        <v>45277</v>
      </c>
      <c r="C784" s="3" t="s">
        <v>795</v>
      </c>
      <c r="D784" s="3" t="s">
        <v>12</v>
      </c>
      <c r="E784" s="3" t="str" cm="1">
        <f t="array" ref="E784">_xlfn.IFS(Table1[[#This Row],[Age]]&lt;30, "Adolescent",Table1[[#This Row],[Age]]&gt;=50, "Older", Table1[[#This Row],[Age]]&gt;=30, "Adult")</f>
        <v>Older</v>
      </c>
      <c r="F784" s="3">
        <v>56</v>
      </c>
      <c r="G784" s="3" t="s">
        <v>13</v>
      </c>
      <c r="H784" s="3">
        <v>1</v>
      </c>
      <c r="I784" s="4">
        <v>300</v>
      </c>
      <c r="J784" s="13">
        <f>H784*I784</f>
        <v>300</v>
      </c>
      <c r="K784" s="13">
        <f>J784*$N$3</f>
        <v>4.5</v>
      </c>
      <c r="L784" s="13">
        <f t="shared" si="12"/>
        <v>6</v>
      </c>
    </row>
    <row r="785" spans="1:12" x14ac:dyDescent="0.3">
      <c r="A785" s="3">
        <v>784</v>
      </c>
      <c r="B785" s="2">
        <v>45234</v>
      </c>
      <c r="C785" s="3" t="s">
        <v>796</v>
      </c>
      <c r="D785" s="3" t="s">
        <v>12</v>
      </c>
      <c r="E785" s="3" t="str" cm="1">
        <f t="array" ref="E785">_xlfn.IFS(Table1[[#This Row],[Age]]&lt;30, "Adolescent",Table1[[#This Row],[Age]]&gt;=50, "Older", Table1[[#This Row],[Age]]&gt;=30, "Adult")</f>
        <v>Adult</v>
      </c>
      <c r="F785" s="3">
        <v>34</v>
      </c>
      <c r="G785" s="3" t="s">
        <v>15</v>
      </c>
      <c r="H785" s="3">
        <v>1</v>
      </c>
      <c r="I785" s="4">
        <v>500</v>
      </c>
      <c r="J785" s="13">
        <f>H785*I785</f>
        <v>500</v>
      </c>
      <c r="K785" s="13">
        <f>J785*$N$3</f>
        <v>7.5</v>
      </c>
      <c r="L785" s="13">
        <f t="shared" si="12"/>
        <v>10</v>
      </c>
    </row>
    <row r="786" spans="1:12" x14ac:dyDescent="0.3">
      <c r="A786" s="3">
        <v>785</v>
      </c>
      <c r="B786" s="2">
        <v>44988</v>
      </c>
      <c r="C786" s="3" t="s">
        <v>797</v>
      </c>
      <c r="D786" s="3" t="s">
        <v>12</v>
      </c>
      <c r="E786" s="3" t="str" cm="1">
        <f t="array" ref="E786">_xlfn.IFS(Table1[[#This Row],[Age]]&lt;30, "Adolescent",Table1[[#This Row],[Age]]&gt;=50, "Older", Table1[[#This Row],[Age]]&gt;=30, "Adult")</f>
        <v>Adult</v>
      </c>
      <c r="F786" s="3">
        <v>31</v>
      </c>
      <c r="G786" s="3" t="s">
        <v>10</v>
      </c>
      <c r="H786" s="3">
        <v>4</v>
      </c>
      <c r="I786" s="4">
        <v>50</v>
      </c>
      <c r="J786" s="13">
        <f>H786*I786</f>
        <v>200</v>
      </c>
      <c r="K786" s="13">
        <f>J786*$N$3</f>
        <v>3</v>
      </c>
      <c r="L786" s="13">
        <f t="shared" si="12"/>
        <v>4</v>
      </c>
    </row>
    <row r="787" spans="1:12" x14ac:dyDescent="0.3">
      <c r="A787" s="3">
        <v>786</v>
      </c>
      <c r="B787" s="2">
        <v>45216</v>
      </c>
      <c r="C787" s="3" t="s">
        <v>798</v>
      </c>
      <c r="D787" s="3" t="s">
        <v>9</v>
      </c>
      <c r="E787" s="3" t="str" cm="1">
        <f t="array" ref="E787">_xlfn.IFS(Table1[[#This Row],[Age]]&lt;30, "Adolescent",Table1[[#This Row],[Age]]&gt;=50, "Older", Table1[[#This Row],[Age]]&gt;=30, "Adult")</f>
        <v>Adult</v>
      </c>
      <c r="F787" s="3">
        <v>48</v>
      </c>
      <c r="G787" s="3" t="s">
        <v>13</v>
      </c>
      <c r="H787" s="3">
        <v>4</v>
      </c>
      <c r="I787" s="4">
        <v>25</v>
      </c>
      <c r="J787" s="13">
        <f>H787*I787</f>
        <v>100</v>
      </c>
      <c r="K787" s="13">
        <f>J787*$N$3</f>
        <v>1.5</v>
      </c>
      <c r="L787" s="13">
        <f t="shared" si="12"/>
        <v>2</v>
      </c>
    </row>
    <row r="788" spans="1:12" x14ac:dyDescent="0.3">
      <c r="A788" s="3">
        <v>787</v>
      </c>
      <c r="B788" s="2">
        <v>44948</v>
      </c>
      <c r="C788" s="3" t="s">
        <v>799</v>
      </c>
      <c r="D788" s="3" t="s">
        <v>9</v>
      </c>
      <c r="E788" s="3" t="str" cm="1">
        <f t="array" ref="E788">_xlfn.IFS(Table1[[#This Row],[Age]]&lt;30, "Adolescent",Table1[[#This Row],[Age]]&gt;=50, "Older", Table1[[#This Row],[Age]]&gt;=30, "Adult")</f>
        <v>Adult</v>
      </c>
      <c r="F788" s="3">
        <v>41</v>
      </c>
      <c r="G788" s="3" t="s">
        <v>15</v>
      </c>
      <c r="H788" s="3">
        <v>1</v>
      </c>
      <c r="I788" s="4">
        <v>25</v>
      </c>
      <c r="J788" s="13">
        <f>H788*I788</f>
        <v>25</v>
      </c>
      <c r="K788" s="13">
        <f>J788*$N$3</f>
        <v>0.375</v>
      </c>
      <c r="L788" s="13">
        <f t="shared" si="12"/>
        <v>0.5</v>
      </c>
    </row>
    <row r="789" spans="1:12" x14ac:dyDescent="0.3">
      <c r="A789" s="3">
        <v>788</v>
      </c>
      <c r="B789" s="2">
        <v>45104</v>
      </c>
      <c r="C789" s="3" t="s">
        <v>800</v>
      </c>
      <c r="D789" s="3" t="s">
        <v>12</v>
      </c>
      <c r="E789" s="3" t="str" cm="1">
        <f t="array" ref="E789">_xlfn.IFS(Table1[[#This Row],[Age]]&lt;30, "Adolescent",Table1[[#This Row],[Age]]&gt;=50, "Older", Table1[[#This Row],[Age]]&gt;=30, "Adult")</f>
        <v>Older</v>
      </c>
      <c r="F789" s="3">
        <v>52</v>
      </c>
      <c r="G789" s="3" t="s">
        <v>10</v>
      </c>
      <c r="H789" s="3">
        <v>3</v>
      </c>
      <c r="I789" s="4">
        <v>300</v>
      </c>
      <c r="J789" s="13">
        <f>H789*I789</f>
        <v>900</v>
      </c>
      <c r="K789" s="13">
        <f>J789*$N$3</f>
        <v>13.5</v>
      </c>
      <c r="L789" s="13">
        <f t="shared" si="12"/>
        <v>18</v>
      </c>
    </row>
    <row r="790" spans="1:12" x14ac:dyDescent="0.3">
      <c r="A790" s="3">
        <v>789</v>
      </c>
      <c r="B790" s="2">
        <v>45199</v>
      </c>
      <c r="C790" s="3" t="s">
        <v>801</v>
      </c>
      <c r="D790" s="3" t="s">
        <v>12</v>
      </c>
      <c r="E790" s="3" t="str" cm="1">
        <f t="array" ref="E790">_xlfn.IFS(Table1[[#This Row],[Age]]&lt;30, "Adolescent",Table1[[#This Row],[Age]]&gt;=50, "Older", Table1[[#This Row],[Age]]&gt;=30, "Adult")</f>
        <v>Older</v>
      </c>
      <c r="F790" s="3">
        <v>61</v>
      </c>
      <c r="G790" s="3" t="s">
        <v>13</v>
      </c>
      <c r="H790" s="3">
        <v>4</v>
      </c>
      <c r="I790" s="4">
        <v>500</v>
      </c>
      <c r="J790" s="13">
        <f>H790*I790</f>
        <v>2000</v>
      </c>
      <c r="K790" s="13">
        <f>J790*$N$3</f>
        <v>30</v>
      </c>
      <c r="L790" s="13">
        <f t="shared" si="12"/>
        <v>40</v>
      </c>
    </row>
    <row r="791" spans="1:12" x14ac:dyDescent="0.3">
      <c r="A791" s="3">
        <v>790</v>
      </c>
      <c r="B791" s="2">
        <v>45146</v>
      </c>
      <c r="C791" s="3" t="s">
        <v>802</v>
      </c>
      <c r="D791" s="3" t="s">
        <v>9</v>
      </c>
      <c r="E791" s="3" t="str" cm="1">
        <f t="array" ref="E791">_xlfn.IFS(Table1[[#This Row],[Age]]&lt;30, "Adolescent",Table1[[#This Row],[Age]]&gt;=50, "Older", Table1[[#This Row],[Age]]&gt;=30, "Adult")</f>
        <v>Older</v>
      </c>
      <c r="F791" s="3">
        <v>62</v>
      </c>
      <c r="G791" s="3" t="s">
        <v>13</v>
      </c>
      <c r="H791" s="3">
        <v>1</v>
      </c>
      <c r="I791" s="4">
        <v>25</v>
      </c>
      <c r="J791" s="13">
        <f>H791*I791</f>
        <v>25</v>
      </c>
      <c r="K791" s="13">
        <f>J791*$N$3</f>
        <v>0.375</v>
      </c>
      <c r="L791" s="13">
        <f t="shared" si="12"/>
        <v>0.5</v>
      </c>
    </row>
    <row r="792" spans="1:12" x14ac:dyDescent="0.3">
      <c r="A792" s="3">
        <v>791</v>
      </c>
      <c r="B792" s="2">
        <v>45265</v>
      </c>
      <c r="C792" s="3" t="s">
        <v>803</v>
      </c>
      <c r="D792" s="3" t="s">
        <v>12</v>
      </c>
      <c r="E792" s="3" t="str" cm="1">
        <f t="array" ref="E792">_xlfn.IFS(Table1[[#This Row],[Age]]&lt;30, "Adolescent",Table1[[#This Row],[Age]]&gt;=50, "Older", Table1[[#This Row],[Age]]&gt;=30, "Adult")</f>
        <v>Older</v>
      </c>
      <c r="F792" s="3">
        <v>51</v>
      </c>
      <c r="G792" s="3" t="s">
        <v>10</v>
      </c>
      <c r="H792" s="3">
        <v>1</v>
      </c>
      <c r="I792" s="4">
        <v>25</v>
      </c>
      <c r="J792" s="13">
        <f>H792*I792</f>
        <v>25</v>
      </c>
      <c r="K792" s="13">
        <f>J792*$N$3</f>
        <v>0.375</v>
      </c>
      <c r="L792" s="13">
        <f t="shared" si="12"/>
        <v>0.5</v>
      </c>
    </row>
    <row r="793" spans="1:12" x14ac:dyDescent="0.3">
      <c r="A793" s="3">
        <v>792</v>
      </c>
      <c r="B793" s="2">
        <v>45116</v>
      </c>
      <c r="C793" s="3" t="s">
        <v>804</v>
      </c>
      <c r="D793" s="3" t="s">
        <v>12</v>
      </c>
      <c r="E793" s="3" t="str" cm="1">
        <f t="array" ref="E793">_xlfn.IFS(Table1[[#This Row],[Age]]&lt;30, "Adolescent",Table1[[#This Row],[Age]]&gt;=50, "Older", Table1[[#This Row],[Age]]&gt;=30, "Adult")</f>
        <v>Adolescent</v>
      </c>
      <c r="F793" s="3">
        <v>20</v>
      </c>
      <c r="G793" s="3" t="s">
        <v>10</v>
      </c>
      <c r="H793" s="3">
        <v>1</v>
      </c>
      <c r="I793" s="4">
        <v>50</v>
      </c>
      <c r="J793" s="13">
        <f>H793*I793</f>
        <v>50</v>
      </c>
      <c r="K793" s="13">
        <f>J793*$N$3</f>
        <v>0.75</v>
      </c>
      <c r="L793" s="13">
        <f t="shared" si="12"/>
        <v>1</v>
      </c>
    </row>
    <row r="794" spans="1:12" x14ac:dyDescent="0.3">
      <c r="A794" s="3">
        <v>793</v>
      </c>
      <c r="B794" s="2">
        <v>44962</v>
      </c>
      <c r="C794" s="3" t="s">
        <v>805</v>
      </c>
      <c r="D794" s="3" t="s">
        <v>9</v>
      </c>
      <c r="E794" s="3" t="str" cm="1">
        <f t="array" ref="E794">_xlfn.IFS(Table1[[#This Row],[Age]]&lt;30, "Adolescent",Table1[[#This Row],[Age]]&gt;=50, "Older", Table1[[#This Row],[Age]]&gt;=30, "Adult")</f>
        <v>Older</v>
      </c>
      <c r="F794" s="3">
        <v>54</v>
      </c>
      <c r="G794" s="3" t="s">
        <v>10</v>
      </c>
      <c r="H794" s="3">
        <v>1</v>
      </c>
      <c r="I794" s="4">
        <v>30</v>
      </c>
      <c r="J794" s="13">
        <f>H794*I794</f>
        <v>30</v>
      </c>
      <c r="K794" s="13">
        <f>J794*$N$3</f>
        <v>0.44999999999999996</v>
      </c>
      <c r="L794" s="13">
        <f t="shared" si="12"/>
        <v>0.6</v>
      </c>
    </row>
    <row r="795" spans="1:12" x14ac:dyDescent="0.3">
      <c r="A795" s="3">
        <v>794</v>
      </c>
      <c r="B795" s="2">
        <v>45186</v>
      </c>
      <c r="C795" s="3" t="s">
        <v>806</v>
      </c>
      <c r="D795" s="3" t="s">
        <v>12</v>
      </c>
      <c r="E795" s="3" t="str" cm="1">
        <f t="array" ref="E795">_xlfn.IFS(Table1[[#This Row],[Age]]&lt;30, "Adolescent",Table1[[#This Row],[Age]]&gt;=50, "Older", Table1[[#This Row],[Age]]&gt;=30, "Adult")</f>
        <v>Older</v>
      </c>
      <c r="F795" s="3">
        <v>60</v>
      </c>
      <c r="G795" s="3" t="s">
        <v>10</v>
      </c>
      <c r="H795" s="3">
        <v>1</v>
      </c>
      <c r="I795" s="4">
        <v>300</v>
      </c>
      <c r="J795" s="13">
        <f>H795*I795</f>
        <v>300</v>
      </c>
      <c r="K795" s="13">
        <f>J795*$N$3</f>
        <v>4.5</v>
      </c>
      <c r="L795" s="13">
        <f t="shared" si="12"/>
        <v>6</v>
      </c>
    </row>
    <row r="796" spans="1:12" x14ac:dyDescent="0.3">
      <c r="A796" s="3">
        <v>795</v>
      </c>
      <c r="B796" s="2">
        <v>45258</v>
      </c>
      <c r="C796" s="3" t="s">
        <v>807</v>
      </c>
      <c r="D796" s="3" t="s">
        <v>9</v>
      </c>
      <c r="E796" s="3" t="str" cm="1">
        <f t="array" ref="E796">_xlfn.IFS(Table1[[#This Row],[Age]]&lt;30, "Adolescent",Table1[[#This Row],[Age]]&gt;=50, "Older", Table1[[#This Row],[Age]]&gt;=30, "Adult")</f>
        <v>Older</v>
      </c>
      <c r="F796" s="3">
        <v>57</v>
      </c>
      <c r="G796" s="3" t="s">
        <v>15</v>
      </c>
      <c r="H796" s="3">
        <v>1</v>
      </c>
      <c r="I796" s="4">
        <v>300</v>
      </c>
      <c r="J796" s="13">
        <f>H796*I796</f>
        <v>300</v>
      </c>
      <c r="K796" s="13">
        <f>J796*$N$3</f>
        <v>4.5</v>
      </c>
      <c r="L796" s="13">
        <f t="shared" si="12"/>
        <v>6</v>
      </c>
    </row>
    <row r="797" spans="1:12" x14ac:dyDescent="0.3">
      <c r="A797" s="3">
        <v>796</v>
      </c>
      <c r="B797" s="2">
        <v>45101</v>
      </c>
      <c r="C797" s="3" t="s">
        <v>808</v>
      </c>
      <c r="D797" s="3" t="s">
        <v>9</v>
      </c>
      <c r="E797" s="3" t="str" cm="1">
        <f t="array" ref="E797">_xlfn.IFS(Table1[[#This Row],[Age]]&lt;30, "Adolescent",Table1[[#This Row],[Age]]&gt;=50, "Older", Table1[[#This Row],[Age]]&gt;=30, "Adult")</f>
        <v>Adult</v>
      </c>
      <c r="F797" s="3">
        <v>43</v>
      </c>
      <c r="G797" s="3" t="s">
        <v>10</v>
      </c>
      <c r="H797" s="3">
        <v>4</v>
      </c>
      <c r="I797" s="4">
        <v>30</v>
      </c>
      <c r="J797" s="13">
        <f>H797*I797</f>
        <v>120</v>
      </c>
      <c r="K797" s="13">
        <f>J797*$N$3</f>
        <v>1.7999999999999998</v>
      </c>
      <c r="L797" s="13">
        <f t="shared" si="12"/>
        <v>2.4</v>
      </c>
    </row>
    <row r="798" spans="1:12" x14ac:dyDescent="0.3">
      <c r="A798" s="3">
        <v>797</v>
      </c>
      <c r="B798" s="2">
        <v>44933</v>
      </c>
      <c r="C798" s="3" t="s">
        <v>809</v>
      </c>
      <c r="D798" s="3" t="s">
        <v>9</v>
      </c>
      <c r="E798" s="3" t="str" cm="1">
        <f t="array" ref="E798">_xlfn.IFS(Table1[[#This Row],[Age]]&lt;30, "Adolescent",Table1[[#This Row],[Age]]&gt;=50, "Older", Table1[[#This Row],[Age]]&gt;=30, "Adult")</f>
        <v>Adult</v>
      </c>
      <c r="F798" s="3">
        <v>40</v>
      </c>
      <c r="G798" s="3" t="s">
        <v>13</v>
      </c>
      <c r="H798" s="3">
        <v>3</v>
      </c>
      <c r="I798" s="4">
        <v>25</v>
      </c>
      <c r="J798" s="13">
        <f>H798*I798</f>
        <v>75</v>
      </c>
      <c r="K798" s="13">
        <f>J798*$N$3</f>
        <v>1.125</v>
      </c>
      <c r="L798" s="13">
        <f t="shared" si="12"/>
        <v>1.5</v>
      </c>
    </row>
    <row r="799" spans="1:12" x14ac:dyDescent="0.3">
      <c r="A799" s="3">
        <v>798</v>
      </c>
      <c r="B799" s="2">
        <v>45142</v>
      </c>
      <c r="C799" s="3" t="s">
        <v>810</v>
      </c>
      <c r="D799" s="3" t="s">
        <v>9</v>
      </c>
      <c r="E799" s="3" t="str" cm="1">
        <f t="array" ref="E799">_xlfn.IFS(Table1[[#This Row],[Age]]&lt;30, "Adolescent",Table1[[#This Row],[Age]]&gt;=50, "Older", Table1[[#This Row],[Age]]&gt;=30, "Adult")</f>
        <v>Older</v>
      </c>
      <c r="F799" s="3">
        <v>61</v>
      </c>
      <c r="G799" s="3" t="s">
        <v>13</v>
      </c>
      <c r="H799" s="3">
        <v>1</v>
      </c>
      <c r="I799" s="4">
        <v>50</v>
      </c>
      <c r="J799" s="13">
        <f>H799*I799</f>
        <v>50</v>
      </c>
      <c r="K799" s="13">
        <f>J799*$N$3</f>
        <v>0.75</v>
      </c>
      <c r="L799" s="13">
        <f t="shared" si="12"/>
        <v>1</v>
      </c>
    </row>
    <row r="800" spans="1:12" x14ac:dyDescent="0.3">
      <c r="A800" s="3">
        <v>799</v>
      </c>
      <c r="B800" s="2">
        <v>45177</v>
      </c>
      <c r="C800" s="3" t="s">
        <v>811</v>
      </c>
      <c r="D800" s="3" t="s">
        <v>9</v>
      </c>
      <c r="E800" s="3" t="str" cm="1">
        <f t="array" ref="E800">_xlfn.IFS(Table1[[#This Row],[Age]]&lt;30, "Adolescent",Table1[[#This Row],[Age]]&gt;=50, "Older", Table1[[#This Row],[Age]]&gt;=30, "Adult")</f>
        <v>Older</v>
      </c>
      <c r="F800" s="3">
        <v>56</v>
      </c>
      <c r="G800" s="3" t="s">
        <v>15</v>
      </c>
      <c r="H800" s="3">
        <v>2</v>
      </c>
      <c r="I800" s="4">
        <v>50</v>
      </c>
      <c r="J800" s="13">
        <f>H800*I800</f>
        <v>100</v>
      </c>
      <c r="K800" s="13">
        <f>J800*$N$3</f>
        <v>1.5</v>
      </c>
      <c r="L800" s="13">
        <f t="shared" si="12"/>
        <v>2</v>
      </c>
    </row>
    <row r="801" spans="1:12" x14ac:dyDescent="0.3">
      <c r="A801" s="3">
        <v>800</v>
      </c>
      <c r="B801" s="2">
        <v>44981</v>
      </c>
      <c r="C801" s="3" t="s">
        <v>812</v>
      </c>
      <c r="D801" s="3" t="s">
        <v>9</v>
      </c>
      <c r="E801" s="3" t="str" cm="1">
        <f t="array" ref="E801">_xlfn.IFS(Table1[[#This Row],[Age]]&lt;30, "Adolescent",Table1[[#This Row],[Age]]&gt;=50, "Older", Table1[[#This Row],[Age]]&gt;=30, "Adult")</f>
        <v>Adult</v>
      </c>
      <c r="F801" s="3">
        <v>32</v>
      </c>
      <c r="G801" s="3" t="s">
        <v>13</v>
      </c>
      <c r="H801" s="3">
        <v>4</v>
      </c>
      <c r="I801" s="4">
        <v>300</v>
      </c>
      <c r="J801" s="13">
        <f>H801*I801</f>
        <v>1200</v>
      </c>
      <c r="K801" s="13">
        <f>J801*$N$3</f>
        <v>18</v>
      </c>
      <c r="L801" s="13">
        <f t="shared" si="12"/>
        <v>24</v>
      </c>
    </row>
    <row r="802" spans="1:12" x14ac:dyDescent="0.3">
      <c r="A802" s="3">
        <v>801</v>
      </c>
      <c r="B802" s="2">
        <v>45148</v>
      </c>
      <c r="C802" s="3" t="s">
        <v>813</v>
      </c>
      <c r="D802" s="3" t="s">
        <v>9</v>
      </c>
      <c r="E802" s="3" t="str" cm="1">
        <f t="array" ref="E802">_xlfn.IFS(Table1[[#This Row],[Age]]&lt;30, "Adolescent",Table1[[#This Row],[Age]]&gt;=50, "Older", Table1[[#This Row],[Age]]&gt;=30, "Adult")</f>
        <v>Adolescent</v>
      </c>
      <c r="F802" s="3">
        <v>21</v>
      </c>
      <c r="G802" s="3" t="s">
        <v>13</v>
      </c>
      <c r="H802" s="3">
        <v>4</v>
      </c>
      <c r="I802" s="4">
        <v>50</v>
      </c>
      <c r="J802" s="13">
        <f>H802*I802</f>
        <v>200</v>
      </c>
      <c r="K802" s="13">
        <f>J802*$N$3</f>
        <v>3</v>
      </c>
      <c r="L802" s="13">
        <f t="shared" si="12"/>
        <v>4</v>
      </c>
    </row>
    <row r="803" spans="1:12" x14ac:dyDescent="0.3">
      <c r="A803" s="3">
        <v>802</v>
      </c>
      <c r="B803" s="2">
        <v>45112</v>
      </c>
      <c r="C803" s="3" t="s">
        <v>814</v>
      </c>
      <c r="D803" s="3" t="s">
        <v>12</v>
      </c>
      <c r="E803" s="3" t="str" cm="1">
        <f t="array" ref="E803">_xlfn.IFS(Table1[[#This Row],[Age]]&lt;30, "Adolescent",Table1[[#This Row],[Age]]&gt;=50, "Older", Table1[[#This Row],[Age]]&gt;=30, "Adult")</f>
        <v>Adult</v>
      </c>
      <c r="F803" s="3">
        <v>46</v>
      </c>
      <c r="G803" s="3" t="s">
        <v>10</v>
      </c>
      <c r="H803" s="3">
        <v>1</v>
      </c>
      <c r="I803" s="4">
        <v>30</v>
      </c>
      <c r="J803" s="13">
        <f>H803*I803</f>
        <v>30</v>
      </c>
      <c r="K803" s="13">
        <f>J803*$N$3</f>
        <v>0.44999999999999996</v>
      </c>
      <c r="L803" s="13">
        <f t="shared" si="12"/>
        <v>0.6</v>
      </c>
    </row>
    <row r="804" spans="1:12" x14ac:dyDescent="0.3">
      <c r="A804" s="3">
        <v>803</v>
      </c>
      <c r="B804" s="2">
        <v>45252</v>
      </c>
      <c r="C804" s="3" t="s">
        <v>815</v>
      </c>
      <c r="D804" s="3" t="s">
        <v>9</v>
      </c>
      <c r="E804" s="3" t="str" cm="1">
        <f t="array" ref="E804">_xlfn.IFS(Table1[[#This Row],[Age]]&lt;30, "Adolescent",Table1[[#This Row],[Age]]&gt;=50, "Older", Table1[[#This Row],[Age]]&gt;=30, "Adult")</f>
        <v>Adult</v>
      </c>
      <c r="F804" s="3">
        <v>39</v>
      </c>
      <c r="G804" s="3" t="s">
        <v>13</v>
      </c>
      <c r="H804" s="3">
        <v>4</v>
      </c>
      <c r="I804" s="4">
        <v>25</v>
      </c>
      <c r="J804" s="13">
        <f>H804*I804</f>
        <v>100</v>
      </c>
      <c r="K804" s="13">
        <f>J804*$N$3</f>
        <v>1.5</v>
      </c>
      <c r="L804" s="13">
        <f t="shared" si="12"/>
        <v>2</v>
      </c>
    </row>
    <row r="805" spans="1:12" x14ac:dyDescent="0.3">
      <c r="A805" s="3">
        <v>804</v>
      </c>
      <c r="B805" s="2">
        <v>45162</v>
      </c>
      <c r="C805" s="3" t="s">
        <v>816</v>
      </c>
      <c r="D805" s="3" t="s">
        <v>9</v>
      </c>
      <c r="E805" s="3" t="str" cm="1">
        <f t="array" ref="E805">_xlfn.IFS(Table1[[#This Row],[Age]]&lt;30, "Adolescent",Table1[[#This Row],[Age]]&gt;=50, "Older", Table1[[#This Row],[Age]]&gt;=30, "Adult")</f>
        <v>Adult</v>
      </c>
      <c r="F805" s="3">
        <v>42</v>
      </c>
      <c r="G805" s="3" t="s">
        <v>15</v>
      </c>
      <c r="H805" s="3">
        <v>1</v>
      </c>
      <c r="I805" s="4">
        <v>30</v>
      </c>
      <c r="J805" s="13">
        <f>H805*I805</f>
        <v>30</v>
      </c>
      <c r="K805" s="13">
        <f>J805*$N$3</f>
        <v>0.44999999999999996</v>
      </c>
      <c r="L805" s="13">
        <f t="shared" si="12"/>
        <v>0.6</v>
      </c>
    </row>
    <row r="806" spans="1:12" x14ac:dyDescent="0.3">
      <c r="A806" s="3">
        <v>805</v>
      </c>
      <c r="B806" s="2">
        <v>45289</v>
      </c>
      <c r="C806" s="3" t="s">
        <v>817</v>
      </c>
      <c r="D806" s="3" t="s">
        <v>12</v>
      </c>
      <c r="E806" s="3" t="str" cm="1">
        <f t="array" ref="E806">_xlfn.IFS(Table1[[#This Row],[Age]]&lt;30, "Adolescent",Table1[[#This Row],[Age]]&gt;=50, "Older", Table1[[#This Row],[Age]]&gt;=30, "Adult")</f>
        <v>Adult</v>
      </c>
      <c r="F806" s="3">
        <v>30</v>
      </c>
      <c r="G806" s="3" t="s">
        <v>10</v>
      </c>
      <c r="H806" s="3">
        <v>3</v>
      </c>
      <c r="I806" s="4">
        <v>500</v>
      </c>
      <c r="J806" s="13">
        <f>H806*I806</f>
        <v>1500</v>
      </c>
      <c r="K806" s="13">
        <f>J806*$N$3</f>
        <v>22.5</v>
      </c>
      <c r="L806" s="13">
        <f t="shared" si="12"/>
        <v>30</v>
      </c>
    </row>
    <row r="807" spans="1:12" x14ac:dyDescent="0.3">
      <c r="A807" s="3">
        <v>806</v>
      </c>
      <c r="B807" s="2">
        <v>45005</v>
      </c>
      <c r="C807" s="3" t="s">
        <v>818</v>
      </c>
      <c r="D807" s="3" t="s">
        <v>12</v>
      </c>
      <c r="E807" s="3" t="str" cm="1">
        <f t="array" ref="E807">_xlfn.IFS(Table1[[#This Row],[Age]]&lt;30, "Adolescent",Table1[[#This Row],[Age]]&gt;=50, "Older", Table1[[#This Row],[Age]]&gt;=30, "Adult")</f>
        <v>Adult</v>
      </c>
      <c r="F807" s="3">
        <v>35</v>
      </c>
      <c r="G807" s="3" t="s">
        <v>10</v>
      </c>
      <c r="H807" s="3">
        <v>3</v>
      </c>
      <c r="I807" s="4">
        <v>300</v>
      </c>
      <c r="J807" s="13">
        <f>H807*I807</f>
        <v>900</v>
      </c>
      <c r="K807" s="13">
        <f>J807*$N$3</f>
        <v>13.5</v>
      </c>
      <c r="L807" s="13">
        <f t="shared" si="12"/>
        <v>18</v>
      </c>
    </row>
    <row r="808" spans="1:12" x14ac:dyDescent="0.3">
      <c r="A808" s="3">
        <v>807</v>
      </c>
      <c r="B808" s="2">
        <v>45149</v>
      </c>
      <c r="C808" s="3" t="s">
        <v>819</v>
      </c>
      <c r="D808" s="3" t="s">
        <v>12</v>
      </c>
      <c r="E808" s="3" t="str" cm="1">
        <f t="array" ref="E808">_xlfn.IFS(Table1[[#This Row],[Age]]&lt;30, "Adolescent",Table1[[#This Row],[Age]]&gt;=50, "Older", Table1[[#This Row],[Age]]&gt;=30, "Adult")</f>
        <v>Older</v>
      </c>
      <c r="F808" s="3">
        <v>50</v>
      </c>
      <c r="G808" s="3" t="s">
        <v>15</v>
      </c>
      <c r="H808" s="3">
        <v>4</v>
      </c>
      <c r="I808" s="4">
        <v>50</v>
      </c>
      <c r="J808" s="13">
        <f>H808*I808</f>
        <v>200</v>
      </c>
      <c r="K808" s="13">
        <f>J808*$N$3</f>
        <v>3</v>
      </c>
      <c r="L808" s="13">
        <f t="shared" si="12"/>
        <v>4</v>
      </c>
    </row>
    <row r="809" spans="1:12" x14ac:dyDescent="0.3">
      <c r="A809" s="3">
        <v>808</v>
      </c>
      <c r="B809" s="2">
        <v>45017</v>
      </c>
      <c r="C809" s="3" t="s">
        <v>820</v>
      </c>
      <c r="D809" s="3" t="s">
        <v>9</v>
      </c>
      <c r="E809" s="3" t="str" cm="1">
        <f t="array" ref="E809">_xlfn.IFS(Table1[[#This Row],[Age]]&lt;30, "Adolescent",Table1[[#This Row],[Age]]&gt;=50, "Older", Table1[[#This Row],[Age]]&gt;=30, "Adult")</f>
        <v>Adult</v>
      </c>
      <c r="F809" s="3">
        <v>33</v>
      </c>
      <c r="G809" s="3" t="s">
        <v>10</v>
      </c>
      <c r="H809" s="3">
        <v>4</v>
      </c>
      <c r="I809" s="4">
        <v>500</v>
      </c>
      <c r="J809" s="13">
        <f>H809*I809</f>
        <v>2000</v>
      </c>
      <c r="K809" s="13">
        <f>J809*$N$3</f>
        <v>30</v>
      </c>
      <c r="L809" s="13">
        <f t="shared" si="12"/>
        <v>40</v>
      </c>
    </row>
    <row r="810" spans="1:12" x14ac:dyDescent="0.3">
      <c r="A810" s="3">
        <v>809</v>
      </c>
      <c r="B810" s="2">
        <v>45194</v>
      </c>
      <c r="C810" s="3" t="s">
        <v>821</v>
      </c>
      <c r="D810" s="3" t="s">
        <v>12</v>
      </c>
      <c r="E810" s="3" t="str" cm="1">
        <f t="array" ref="E810">_xlfn.IFS(Table1[[#This Row],[Age]]&lt;30, "Adolescent",Table1[[#This Row],[Age]]&gt;=50, "Older", Table1[[#This Row],[Age]]&gt;=30, "Adult")</f>
        <v>Older</v>
      </c>
      <c r="F810" s="3">
        <v>62</v>
      </c>
      <c r="G810" s="3" t="s">
        <v>10</v>
      </c>
      <c r="H810" s="3">
        <v>2</v>
      </c>
      <c r="I810" s="4">
        <v>50</v>
      </c>
      <c r="J810" s="13">
        <f>H810*I810</f>
        <v>100</v>
      </c>
      <c r="K810" s="13">
        <f>J810*$N$3</f>
        <v>1.5</v>
      </c>
      <c r="L810" s="13">
        <f t="shared" si="12"/>
        <v>2</v>
      </c>
    </row>
    <row r="811" spans="1:12" x14ac:dyDescent="0.3">
      <c r="A811" s="3">
        <v>810</v>
      </c>
      <c r="B811" s="2">
        <v>45260</v>
      </c>
      <c r="C811" s="3" t="s">
        <v>822</v>
      </c>
      <c r="D811" s="3" t="s">
        <v>9</v>
      </c>
      <c r="E811" s="3" t="str" cm="1">
        <f t="array" ref="E811">_xlfn.IFS(Table1[[#This Row],[Age]]&lt;30, "Adolescent",Table1[[#This Row],[Age]]&gt;=50, "Older", Table1[[#This Row],[Age]]&gt;=30, "Adult")</f>
        <v>Older</v>
      </c>
      <c r="F811" s="3">
        <v>59</v>
      </c>
      <c r="G811" s="3" t="s">
        <v>15</v>
      </c>
      <c r="H811" s="3">
        <v>4</v>
      </c>
      <c r="I811" s="4">
        <v>25</v>
      </c>
      <c r="J811" s="13">
        <f>H811*I811</f>
        <v>100</v>
      </c>
      <c r="K811" s="13">
        <f>J811*$N$3</f>
        <v>1.5</v>
      </c>
      <c r="L811" s="13">
        <f t="shared" si="12"/>
        <v>2</v>
      </c>
    </row>
    <row r="812" spans="1:12" x14ac:dyDescent="0.3">
      <c r="A812" s="3">
        <v>811</v>
      </c>
      <c r="B812" s="2">
        <v>45065</v>
      </c>
      <c r="C812" s="3" t="s">
        <v>823</v>
      </c>
      <c r="D812" s="3" t="s">
        <v>9</v>
      </c>
      <c r="E812" s="3" t="str" cm="1">
        <f t="array" ref="E812">_xlfn.IFS(Table1[[#This Row],[Age]]&lt;30, "Adolescent",Table1[[#This Row],[Age]]&gt;=50, "Older", Table1[[#This Row],[Age]]&gt;=30, "Adult")</f>
        <v>Older</v>
      </c>
      <c r="F812" s="3">
        <v>61</v>
      </c>
      <c r="G812" s="3" t="s">
        <v>10</v>
      </c>
      <c r="H812" s="3">
        <v>2</v>
      </c>
      <c r="I812" s="4">
        <v>25</v>
      </c>
      <c r="J812" s="13">
        <f>H812*I812</f>
        <v>50</v>
      </c>
      <c r="K812" s="13">
        <f>J812*$N$3</f>
        <v>0.75</v>
      </c>
      <c r="L812" s="13">
        <f t="shared" si="12"/>
        <v>1</v>
      </c>
    </row>
    <row r="813" spans="1:12" x14ac:dyDescent="0.3">
      <c r="A813" s="3">
        <v>812</v>
      </c>
      <c r="B813" s="2">
        <v>45242</v>
      </c>
      <c r="C813" s="3" t="s">
        <v>824</v>
      </c>
      <c r="D813" s="3" t="s">
        <v>9</v>
      </c>
      <c r="E813" s="3" t="str" cm="1">
        <f t="array" ref="E813">_xlfn.IFS(Table1[[#This Row],[Age]]&lt;30, "Adolescent",Table1[[#This Row],[Age]]&gt;=50, "Older", Table1[[#This Row],[Age]]&gt;=30, "Adult")</f>
        <v>Adolescent</v>
      </c>
      <c r="F813" s="3">
        <v>19</v>
      </c>
      <c r="G813" s="3" t="s">
        <v>15</v>
      </c>
      <c r="H813" s="3">
        <v>3</v>
      </c>
      <c r="I813" s="4">
        <v>25</v>
      </c>
      <c r="J813" s="13">
        <f>H813*I813</f>
        <v>75</v>
      </c>
      <c r="K813" s="13">
        <f>J813*$N$3</f>
        <v>1.125</v>
      </c>
      <c r="L813" s="13">
        <f t="shared" si="12"/>
        <v>1.5</v>
      </c>
    </row>
    <row r="814" spans="1:12" x14ac:dyDescent="0.3">
      <c r="A814" s="3">
        <v>813</v>
      </c>
      <c r="B814" s="2">
        <v>45202</v>
      </c>
      <c r="C814" s="3" t="s">
        <v>825</v>
      </c>
      <c r="D814" s="3" t="s">
        <v>9</v>
      </c>
      <c r="E814" s="3" t="str" cm="1">
        <f t="array" ref="E814">_xlfn.IFS(Table1[[#This Row],[Age]]&lt;30, "Adolescent",Table1[[#This Row],[Age]]&gt;=50, "Older", Table1[[#This Row],[Age]]&gt;=30, "Adult")</f>
        <v>Older</v>
      </c>
      <c r="F814" s="3">
        <v>52</v>
      </c>
      <c r="G814" s="3" t="s">
        <v>15</v>
      </c>
      <c r="H814" s="3">
        <v>3</v>
      </c>
      <c r="I814" s="4">
        <v>50</v>
      </c>
      <c r="J814" s="13">
        <f>H814*I814</f>
        <v>150</v>
      </c>
      <c r="K814" s="13">
        <f>J814*$N$3</f>
        <v>2.25</v>
      </c>
      <c r="L814" s="13">
        <f t="shared" si="12"/>
        <v>3</v>
      </c>
    </row>
    <row r="815" spans="1:12" x14ac:dyDescent="0.3">
      <c r="A815" s="3">
        <v>814</v>
      </c>
      <c r="B815" s="2">
        <v>45174</v>
      </c>
      <c r="C815" s="3" t="s">
        <v>826</v>
      </c>
      <c r="D815" s="3" t="s">
        <v>12</v>
      </c>
      <c r="E815" s="3" t="str" cm="1">
        <f t="array" ref="E815">_xlfn.IFS(Table1[[#This Row],[Age]]&lt;30, "Adolescent",Table1[[#This Row],[Age]]&gt;=50, "Older", Table1[[#This Row],[Age]]&gt;=30, "Adult")</f>
        <v>Older</v>
      </c>
      <c r="F815" s="3">
        <v>59</v>
      </c>
      <c r="G815" s="3" t="s">
        <v>13</v>
      </c>
      <c r="H815" s="3">
        <v>1</v>
      </c>
      <c r="I815" s="4">
        <v>500</v>
      </c>
      <c r="J815" s="13">
        <f>H815*I815</f>
        <v>500</v>
      </c>
      <c r="K815" s="13">
        <f>J815*$N$3</f>
        <v>7.5</v>
      </c>
      <c r="L815" s="13">
        <f t="shared" si="12"/>
        <v>10</v>
      </c>
    </row>
    <row r="816" spans="1:12" x14ac:dyDescent="0.3">
      <c r="A816" s="3">
        <v>815</v>
      </c>
      <c r="B816" s="2">
        <v>45165</v>
      </c>
      <c r="C816" s="3" t="s">
        <v>827</v>
      </c>
      <c r="D816" s="3" t="s">
        <v>12</v>
      </c>
      <c r="E816" s="3" t="str" cm="1">
        <f t="array" ref="E816">_xlfn.IFS(Table1[[#This Row],[Age]]&lt;30, "Adolescent",Table1[[#This Row],[Age]]&gt;=50, "Older", Table1[[#This Row],[Age]]&gt;=30, "Adult")</f>
        <v>Older</v>
      </c>
      <c r="F816" s="3">
        <v>51</v>
      </c>
      <c r="G816" s="3" t="s">
        <v>13</v>
      </c>
      <c r="H816" s="3">
        <v>3</v>
      </c>
      <c r="I816" s="4">
        <v>25</v>
      </c>
      <c r="J816" s="13">
        <f>H816*I816</f>
        <v>75</v>
      </c>
      <c r="K816" s="13">
        <f>J816*$N$3</f>
        <v>1.125</v>
      </c>
      <c r="L816" s="13">
        <f t="shared" si="12"/>
        <v>1.5</v>
      </c>
    </row>
    <row r="817" spans="1:12" x14ac:dyDescent="0.3">
      <c r="A817" s="3">
        <v>816</v>
      </c>
      <c r="B817" s="2">
        <v>45150</v>
      </c>
      <c r="C817" s="3" t="s">
        <v>828</v>
      </c>
      <c r="D817" s="3" t="s">
        <v>9</v>
      </c>
      <c r="E817" s="3" t="str" cm="1">
        <f t="array" ref="E817">_xlfn.IFS(Table1[[#This Row],[Age]]&lt;30, "Adolescent",Table1[[#This Row],[Age]]&gt;=50, "Older", Table1[[#This Row],[Age]]&gt;=30, "Adult")</f>
        <v>Adult</v>
      </c>
      <c r="F817" s="3">
        <v>47</v>
      </c>
      <c r="G817" s="3" t="s">
        <v>10</v>
      </c>
      <c r="H817" s="3">
        <v>2</v>
      </c>
      <c r="I817" s="4">
        <v>500</v>
      </c>
      <c r="J817" s="13">
        <f>H817*I817</f>
        <v>1000</v>
      </c>
      <c r="K817" s="13">
        <f>J817*$N$3</f>
        <v>15</v>
      </c>
      <c r="L817" s="13">
        <f t="shared" si="12"/>
        <v>20</v>
      </c>
    </row>
    <row r="818" spans="1:12" x14ac:dyDescent="0.3">
      <c r="A818" s="3">
        <v>817</v>
      </c>
      <c r="B818" s="2">
        <v>45230</v>
      </c>
      <c r="C818" s="3" t="s">
        <v>829</v>
      </c>
      <c r="D818" s="3" t="s">
        <v>9</v>
      </c>
      <c r="E818" s="3" t="str" cm="1">
        <f t="array" ref="E818">_xlfn.IFS(Table1[[#This Row],[Age]]&lt;30, "Adolescent",Table1[[#This Row],[Age]]&gt;=50, "Older", Table1[[#This Row],[Age]]&gt;=30, "Adult")</f>
        <v>Adult</v>
      </c>
      <c r="F818" s="3">
        <v>30</v>
      </c>
      <c r="G818" s="3" t="s">
        <v>10</v>
      </c>
      <c r="H818" s="3">
        <v>4</v>
      </c>
      <c r="I818" s="4">
        <v>50</v>
      </c>
      <c r="J818" s="13">
        <f>H818*I818</f>
        <v>200</v>
      </c>
      <c r="K818" s="13">
        <f>J818*$N$3</f>
        <v>3</v>
      </c>
      <c r="L818" s="13">
        <f t="shared" si="12"/>
        <v>4</v>
      </c>
    </row>
    <row r="819" spans="1:12" x14ac:dyDescent="0.3">
      <c r="A819" s="3">
        <v>818</v>
      </c>
      <c r="B819" s="2">
        <v>45064</v>
      </c>
      <c r="C819" s="3" t="s">
        <v>830</v>
      </c>
      <c r="D819" s="3" t="s">
        <v>9</v>
      </c>
      <c r="E819" s="3" t="str" cm="1">
        <f t="array" ref="E819">_xlfn.IFS(Table1[[#This Row],[Age]]&lt;30, "Adolescent",Table1[[#This Row],[Age]]&gt;=50, "Older", Table1[[#This Row],[Age]]&gt;=30, "Adult")</f>
        <v>Adult</v>
      </c>
      <c r="F819" s="3">
        <v>30</v>
      </c>
      <c r="G819" s="3" t="s">
        <v>15</v>
      </c>
      <c r="H819" s="3">
        <v>1</v>
      </c>
      <c r="I819" s="4">
        <v>500</v>
      </c>
      <c r="J819" s="13">
        <f>H819*I819</f>
        <v>500</v>
      </c>
      <c r="K819" s="13">
        <f>J819*$N$3</f>
        <v>7.5</v>
      </c>
      <c r="L819" s="13">
        <f t="shared" si="12"/>
        <v>10</v>
      </c>
    </row>
    <row r="820" spans="1:12" x14ac:dyDescent="0.3">
      <c r="A820" s="3">
        <v>819</v>
      </c>
      <c r="B820" s="2">
        <v>45092</v>
      </c>
      <c r="C820" s="3" t="s">
        <v>831</v>
      </c>
      <c r="D820" s="3" t="s">
        <v>12</v>
      </c>
      <c r="E820" s="3" t="str" cm="1">
        <f t="array" ref="E820">_xlfn.IFS(Table1[[#This Row],[Age]]&lt;30, "Adolescent",Table1[[#This Row],[Age]]&gt;=50, "Older", Table1[[#This Row],[Age]]&gt;=30, "Adult")</f>
        <v>Adult</v>
      </c>
      <c r="F820" s="3">
        <v>35</v>
      </c>
      <c r="G820" s="3" t="s">
        <v>10</v>
      </c>
      <c r="H820" s="3">
        <v>2</v>
      </c>
      <c r="I820" s="4">
        <v>50</v>
      </c>
      <c r="J820" s="13">
        <f>H820*I820</f>
        <v>100</v>
      </c>
      <c r="K820" s="13">
        <f>J820*$N$3</f>
        <v>1.5</v>
      </c>
      <c r="L820" s="13">
        <f t="shared" si="12"/>
        <v>2</v>
      </c>
    </row>
    <row r="821" spans="1:12" x14ac:dyDescent="0.3">
      <c r="A821" s="3">
        <v>820</v>
      </c>
      <c r="B821" s="2">
        <v>45052</v>
      </c>
      <c r="C821" s="3" t="s">
        <v>832</v>
      </c>
      <c r="D821" s="3" t="s">
        <v>9</v>
      </c>
      <c r="E821" s="3" t="str" cm="1">
        <f t="array" ref="E821">_xlfn.IFS(Table1[[#This Row],[Age]]&lt;30, "Adolescent",Table1[[#This Row],[Age]]&gt;=50, "Older", Table1[[#This Row],[Age]]&gt;=30, "Adult")</f>
        <v>Adult</v>
      </c>
      <c r="F821" s="3">
        <v>49</v>
      </c>
      <c r="G821" s="3" t="s">
        <v>15</v>
      </c>
      <c r="H821" s="3">
        <v>4</v>
      </c>
      <c r="I821" s="4">
        <v>50</v>
      </c>
      <c r="J821" s="13">
        <f>H821*I821</f>
        <v>200</v>
      </c>
      <c r="K821" s="13">
        <f>J821*$N$3</f>
        <v>3</v>
      </c>
      <c r="L821" s="13">
        <f t="shared" si="12"/>
        <v>4</v>
      </c>
    </row>
    <row r="822" spans="1:12" x14ac:dyDescent="0.3">
      <c r="A822" s="3">
        <v>821</v>
      </c>
      <c r="B822" s="2">
        <v>44971</v>
      </c>
      <c r="C822" s="3" t="s">
        <v>833</v>
      </c>
      <c r="D822" s="3" t="s">
        <v>9</v>
      </c>
      <c r="E822" s="3" t="str" cm="1">
        <f t="array" ref="E822">_xlfn.IFS(Table1[[#This Row],[Age]]&lt;30, "Adolescent",Table1[[#This Row],[Age]]&gt;=50, "Older", Table1[[#This Row],[Age]]&gt;=30, "Adult")</f>
        <v>Adult</v>
      </c>
      <c r="F822" s="3">
        <v>49</v>
      </c>
      <c r="G822" s="3" t="s">
        <v>15</v>
      </c>
      <c r="H822" s="3">
        <v>1</v>
      </c>
      <c r="I822" s="4">
        <v>300</v>
      </c>
      <c r="J822" s="13">
        <f>H822*I822</f>
        <v>300</v>
      </c>
      <c r="K822" s="13">
        <f>J822*$N$3</f>
        <v>4.5</v>
      </c>
      <c r="L822" s="13">
        <f t="shared" si="12"/>
        <v>6</v>
      </c>
    </row>
    <row r="823" spans="1:12" x14ac:dyDescent="0.3">
      <c r="A823" s="3">
        <v>822</v>
      </c>
      <c r="B823" s="2">
        <v>45069</v>
      </c>
      <c r="C823" s="3" t="s">
        <v>834</v>
      </c>
      <c r="D823" s="3" t="s">
        <v>12</v>
      </c>
      <c r="E823" s="3" t="str" cm="1">
        <f t="array" ref="E823">_xlfn.IFS(Table1[[#This Row],[Age]]&lt;30, "Adolescent",Table1[[#This Row],[Age]]&gt;=50, "Older", Table1[[#This Row],[Age]]&gt;=30, "Adult")</f>
        <v>Older</v>
      </c>
      <c r="F823" s="3">
        <v>52</v>
      </c>
      <c r="G823" s="3" t="s">
        <v>10</v>
      </c>
      <c r="H823" s="3">
        <v>3</v>
      </c>
      <c r="I823" s="4">
        <v>50</v>
      </c>
      <c r="J823" s="13">
        <f>H823*I823</f>
        <v>150</v>
      </c>
      <c r="K823" s="13">
        <f>J823*$N$3</f>
        <v>2.25</v>
      </c>
      <c r="L823" s="13">
        <f t="shared" si="12"/>
        <v>3</v>
      </c>
    </row>
    <row r="824" spans="1:12" x14ac:dyDescent="0.3">
      <c r="A824" s="3">
        <v>823</v>
      </c>
      <c r="B824" s="2">
        <v>45157</v>
      </c>
      <c r="C824" s="3" t="s">
        <v>835</v>
      </c>
      <c r="D824" s="3" t="s">
        <v>12</v>
      </c>
      <c r="E824" s="3" t="str" cm="1">
        <f t="array" ref="E824">_xlfn.IFS(Table1[[#This Row],[Age]]&lt;30, "Adolescent",Table1[[#This Row],[Age]]&gt;=50, "Older", Table1[[#This Row],[Age]]&gt;=30, "Adult")</f>
        <v>Older</v>
      </c>
      <c r="F824" s="3">
        <v>56</v>
      </c>
      <c r="G824" s="3" t="s">
        <v>15</v>
      </c>
      <c r="H824" s="3">
        <v>2</v>
      </c>
      <c r="I824" s="4">
        <v>50</v>
      </c>
      <c r="J824" s="13">
        <f>H824*I824</f>
        <v>100</v>
      </c>
      <c r="K824" s="13">
        <f>J824*$N$3</f>
        <v>1.5</v>
      </c>
      <c r="L824" s="13">
        <f t="shared" si="12"/>
        <v>2</v>
      </c>
    </row>
    <row r="825" spans="1:12" x14ac:dyDescent="0.3">
      <c r="A825" s="3">
        <v>824</v>
      </c>
      <c r="B825" s="2">
        <v>45051</v>
      </c>
      <c r="C825" s="3" t="s">
        <v>836</v>
      </c>
      <c r="D825" s="3" t="s">
        <v>9</v>
      </c>
      <c r="E825" s="3" t="str" cm="1">
        <f t="array" ref="E825">_xlfn.IFS(Table1[[#This Row],[Age]]&lt;30, "Adolescent",Table1[[#This Row],[Age]]&gt;=50, "Older", Table1[[#This Row],[Age]]&gt;=30, "Adult")</f>
        <v>Older</v>
      </c>
      <c r="F825" s="3">
        <v>63</v>
      </c>
      <c r="G825" s="3" t="s">
        <v>13</v>
      </c>
      <c r="H825" s="3">
        <v>4</v>
      </c>
      <c r="I825" s="4">
        <v>30</v>
      </c>
      <c r="J825" s="13">
        <f>H825*I825</f>
        <v>120</v>
      </c>
      <c r="K825" s="13">
        <f>J825*$N$3</f>
        <v>1.7999999999999998</v>
      </c>
      <c r="L825" s="13">
        <f t="shared" si="12"/>
        <v>2.4</v>
      </c>
    </row>
    <row r="826" spans="1:12" x14ac:dyDescent="0.3">
      <c r="A826" s="3">
        <v>825</v>
      </c>
      <c r="B826" s="2">
        <v>45164</v>
      </c>
      <c r="C826" s="3" t="s">
        <v>837</v>
      </c>
      <c r="D826" s="3" t="s">
        <v>12</v>
      </c>
      <c r="E826" s="3" t="str" cm="1">
        <f t="array" ref="E826">_xlfn.IFS(Table1[[#This Row],[Age]]&lt;30, "Adolescent",Table1[[#This Row],[Age]]&gt;=50, "Older", Table1[[#This Row],[Age]]&gt;=30, "Adult")</f>
        <v>Adult</v>
      </c>
      <c r="F826" s="3">
        <v>46</v>
      </c>
      <c r="G826" s="3" t="s">
        <v>10</v>
      </c>
      <c r="H826" s="3">
        <v>1</v>
      </c>
      <c r="I826" s="4">
        <v>25</v>
      </c>
      <c r="J826" s="13">
        <f>H826*I826</f>
        <v>25</v>
      </c>
      <c r="K826" s="13">
        <f>J826*$N$3</f>
        <v>0.375</v>
      </c>
      <c r="L826" s="13">
        <f t="shared" si="12"/>
        <v>0.5</v>
      </c>
    </row>
    <row r="827" spans="1:12" x14ac:dyDescent="0.3">
      <c r="A827" s="3">
        <v>826</v>
      </c>
      <c r="B827" s="2">
        <v>45218</v>
      </c>
      <c r="C827" s="3" t="s">
        <v>838</v>
      </c>
      <c r="D827" s="3" t="s">
        <v>12</v>
      </c>
      <c r="E827" s="3" t="str" cm="1">
        <f t="array" ref="E827">_xlfn.IFS(Table1[[#This Row],[Age]]&lt;30, "Adolescent",Table1[[#This Row],[Age]]&gt;=50, "Older", Table1[[#This Row],[Age]]&gt;=30, "Adult")</f>
        <v>Adult</v>
      </c>
      <c r="F827" s="3">
        <v>46</v>
      </c>
      <c r="G827" s="3" t="s">
        <v>13</v>
      </c>
      <c r="H827" s="3">
        <v>1</v>
      </c>
      <c r="I827" s="4">
        <v>300</v>
      </c>
      <c r="J827" s="13">
        <f>H827*I827</f>
        <v>300</v>
      </c>
      <c r="K827" s="13">
        <f>J827*$N$3</f>
        <v>4.5</v>
      </c>
      <c r="L827" s="13">
        <f t="shared" si="12"/>
        <v>6</v>
      </c>
    </row>
    <row r="828" spans="1:12" x14ac:dyDescent="0.3">
      <c r="A828" s="3">
        <v>827</v>
      </c>
      <c r="B828" s="2">
        <v>45239</v>
      </c>
      <c r="C828" s="3" t="s">
        <v>839</v>
      </c>
      <c r="D828" s="3" t="s">
        <v>9</v>
      </c>
      <c r="E828" s="3" t="str" cm="1">
        <f t="array" ref="E828">_xlfn.IFS(Table1[[#This Row],[Age]]&lt;30, "Adolescent",Table1[[#This Row],[Age]]&gt;=50, "Older", Table1[[#This Row],[Age]]&gt;=30, "Adult")</f>
        <v>Older</v>
      </c>
      <c r="F828" s="3">
        <v>61</v>
      </c>
      <c r="G828" s="3" t="s">
        <v>10</v>
      </c>
      <c r="H828" s="3">
        <v>3</v>
      </c>
      <c r="I828" s="4">
        <v>300</v>
      </c>
      <c r="J828" s="13">
        <f>H828*I828</f>
        <v>900</v>
      </c>
      <c r="K828" s="13">
        <f>J828*$N$3</f>
        <v>13.5</v>
      </c>
      <c r="L828" s="13">
        <f t="shared" si="12"/>
        <v>18</v>
      </c>
    </row>
    <row r="829" spans="1:12" x14ac:dyDescent="0.3">
      <c r="A829" s="3">
        <v>828</v>
      </c>
      <c r="B829" s="2">
        <v>45269</v>
      </c>
      <c r="C829" s="3" t="s">
        <v>840</v>
      </c>
      <c r="D829" s="3" t="s">
        <v>12</v>
      </c>
      <c r="E829" s="3" t="str" cm="1">
        <f t="array" ref="E829">_xlfn.IFS(Table1[[#This Row],[Age]]&lt;30, "Adolescent",Table1[[#This Row],[Age]]&gt;=50, "Older", Table1[[#This Row],[Age]]&gt;=30, "Adult")</f>
        <v>Adult</v>
      </c>
      <c r="F829" s="3">
        <v>33</v>
      </c>
      <c r="G829" s="3" t="s">
        <v>15</v>
      </c>
      <c r="H829" s="3">
        <v>4</v>
      </c>
      <c r="I829" s="4">
        <v>300</v>
      </c>
      <c r="J829" s="13">
        <f>H829*I829</f>
        <v>1200</v>
      </c>
      <c r="K829" s="13">
        <f>J829*$N$3</f>
        <v>18</v>
      </c>
      <c r="L829" s="13">
        <f t="shared" si="12"/>
        <v>24</v>
      </c>
    </row>
    <row r="830" spans="1:12" x14ac:dyDescent="0.3">
      <c r="A830" s="3">
        <v>829</v>
      </c>
      <c r="B830" s="2">
        <v>45121</v>
      </c>
      <c r="C830" s="3" t="s">
        <v>841</v>
      </c>
      <c r="D830" s="3" t="s">
        <v>9</v>
      </c>
      <c r="E830" s="3" t="str" cm="1">
        <f t="array" ref="E830">_xlfn.IFS(Table1[[#This Row],[Age]]&lt;30, "Adolescent",Table1[[#This Row],[Age]]&gt;=50, "Older", Table1[[#This Row],[Age]]&gt;=30, "Adult")</f>
        <v>Older</v>
      </c>
      <c r="F830" s="3">
        <v>61</v>
      </c>
      <c r="G830" s="3" t="s">
        <v>10</v>
      </c>
      <c r="H830" s="3">
        <v>3</v>
      </c>
      <c r="I830" s="4">
        <v>30</v>
      </c>
      <c r="J830" s="13">
        <f>H830*I830</f>
        <v>90</v>
      </c>
      <c r="K830" s="13">
        <f>J830*$N$3</f>
        <v>1.3499999999999999</v>
      </c>
      <c r="L830" s="13">
        <f t="shared" si="12"/>
        <v>1.8</v>
      </c>
    </row>
    <row r="831" spans="1:12" x14ac:dyDescent="0.3">
      <c r="A831" s="3">
        <v>830</v>
      </c>
      <c r="B831" s="2">
        <v>45099</v>
      </c>
      <c r="C831" s="3" t="s">
        <v>842</v>
      </c>
      <c r="D831" s="3" t="s">
        <v>12</v>
      </c>
      <c r="E831" s="3" t="str" cm="1">
        <f t="array" ref="E831">_xlfn.IFS(Table1[[#This Row],[Age]]&lt;30, "Adolescent",Table1[[#This Row],[Age]]&gt;=50, "Older", Table1[[#This Row],[Age]]&gt;=30, "Adult")</f>
        <v>Older</v>
      </c>
      <c r="F831" s="3">
        <v>64</v>
      </c>
      <c r="G831" s="3" t="s">
        <v>13</v>
      </c>
      <c r="H831" s="3">
        <v>3</v>
      </c>
      <c r="I831" s="4">
        <v>50</v>
      </c>
      <c r="J831" s="13">
        <f>H831*I831</f>
        <v>150</v>
      </c>
      <c r="K831" s="13">
        <f>J831*$N$3</f>
        <v>2.25</v>
      </c>
      <c r="L831" s="13">
        <f t="shared" si="12"/>
        <v>3</v>
      </c>
    </row>
    <row r="832" spans="1:12" x14ac:dyDescent="0.3">
      <c r="A832" s="3">
        <v>831</v>
      </c>
      <c r="B832" s="2">
        <v>44941</v>
      </c>
      <c r="C832" s="3" t="s">
        <v>843</v>
      </c>
      <c r="D832" s="3" t="s">
        <v>9</v>
      </c>
      <c r="E832" s="3" t="str" cm="1">
        <f t="array" ref="E832">_xlfn.IFS(Table1[[#This Row],[Age]]&lt;30, "Adolescent",Table1[[#This Row],[Age]]&gt;=50, "Older", Table1[[#This Row],[Age]]&gt;=30, "Adult")</f>
        <v>Adolescent</v>
      </c>
      <c r="F832" s="3">
        <v>27</v>
      </c>
      <c r="G832" s="3" t="s">
        <v>15</v>
      </c>
      <c r="H832" s="3">
        <v>4</v>
      </c>
      <c r="I832" s="4">
        <v>25</v>
      </c>
      <c r="J832" s="13">
        <f>H832*I832</f>
        <v>100</v>
      </c>
      <c r="K832" s="13">
        <f>J832*$N$3</f>
        <v>1.5</v>
      </c>
      <c r="L832" s="13">
        <f t="shared" si="12"/>
        <v>2</v>
      </c>
    </row>
    <row r="833" spans="1:12" x14ac:dyDescent="0.3">
      <c r="A833" s="3">
        <v>832</v>
      </c>
      <c r="B833" s="2">
        <v>45180</v>
      </c>
      <c r="C833" s="3" t="s">
        <v>844</v>
      </c>
      <c r="D833" s="3" t="s">
        <v>9</v>
      </c>
      <c r="E833" s="3" t="str" cm="1">
        <f t="array" ref="E833">_xlfn.IFS(Table1[[#This Row],[Age]]&lt;30, "Adolescent",Table1[[#This Row],[Age]]&gt;=50, "Older", Table1[[#This Row],[Age]]&gt;=30, "Adult")</f>
        <v>Adult</v>
      </c>
      <c r="F833" s="3">
        <v>47</v>
      </c>
      <c r="G833" s="3" t="s">
        <v>10</v>
      </c>
      <c r="H833" s="3">
        <v>4</v>
      </c>
      <c r="I833" s="4">
        <v>500</v>
      </c>
      <c r="J833" s="13">
        <f>H833*I833</f>
        <v>2000</v>
      </c>
      <c r="K833" s="13">
        <f>J833*$N$3</f>
        <v>30</v>
      </c>
      <c r="L833" s="13">
        <f t="shared" si="12"/>
        <v>40</v>
      </c>
    </row>
    <row r="834" spans="1:12" x14ac:dyDescent="0.3">
      <c r="A834" s="3">
        <v>833</v>
      </c>
      <c r="B834" s="2">
        <v>45093</v>
      </c>
      <c r="C834" s="3" t="s">
        <v>845</v>
      </c>
      <c r="D834" s="3" t="s">
        <v>9</v>
      </c>
      <c r="E834" s="3" t="str" cm="1">
        <f t="array" ref="E834">_xlfn.IFS(Table1[[#This Row],[Age]]&lt;30, "Adolescent",Table1[[#This Row],[Age]]&gt;=50, "Older", Table1[[#This Row],[Age]]&gt;=30, "Adult")</f>
        <v>Adult</v>
      </c>
      <c r="F834" s="3">
        <v>42</v>
      </c>
      <c r="G834" s="3" t="s">
        <v>10</v>
      </c>
      <c r="H834" s="3">
        <v>4</v>
      </c>
      <c r="I834" s="4">
        <v>50</v>
      </c>
      <c r="J834" s="13">
        <f>H834*I834</f>
        <v>200</v>
      </c>
      <c r="K834" s="13">
        <f>J834*$N$3</f>
        <v>3</v>
      </c>
      <c r="L834" s="13">
        <f t="shared" si="12"/>
        <v>4</v>
      </c>
    </row>
    <row r="835" spans="1:12" x14ac:dyDescent="0.3">
      <c r="A835" s="3">
        <v>834</v>
      </c>
      <c r="B835" s="2">
        <v>45020</v>
      </c>
      <c r="C835" s="3" t="s">
        <v>846</v>
      </c>
      <c r="D835" s="3" t="s">
        <v>12</v>
      </c>
      <c r="E835" s="3" t="str" cm="1">
        <f t="array" ref="E835">_xlfn.IFS(Table1[[#This Row],[Age]]&lt;30, "Adolescent",Table1[[#This Row],[Age]]&gt;=50, "Older", Table1[[#This Row],[Age]]&gt;=30, "Adult")</f>
        <v>Older</v>
      </c>
      <c r="F835" s="3">
        <v>56</v>
      </c>
      <c r="G835" s="3" t="s">
        <v>10</v>
      </c>
      <c r="H835" s="3">
        <v>2</v>
      </c>
      <c r="I835" s="4">
        <v>30</v>
      </c>
      <c r="J835" s="13">
        <f>H835*I835</f>
        <v>60</v>
      </c>
      <c r="K835" s="13">
        <f>J835*$N$3</f>
        <v>0.89999999999999991</v>
      </c>
      <c r="L835" s="13">
        <f t="shared" ref="L835:L898" si="13">J835*$N$4</f>
        <v>1.2</v>
      </c>
    </row>
    <row r="836" spans="1:12" x14ac:dyDescent="0.3">
      <c r="A836" s="3">
        <v>835</v>
      </c>
      <c r="B836" s="2">
        <v>45176</v>
      </c>
      <c r="C836" s="3" t="s">
        <v>847</v>
      </c>
      <c r="D836" s="3" t="s">
        <v>9</v>
      </c>
      <c r="E836" s="3" t="str" cm="1">
        <f t="array" ref="E836">_xlfn.IFS(Table1[[#This Row],[Age]]&lt;30, "Adolescent",Table1[[#This Row],[Age]]&gt;=50, "Older", Table1[[#This Row],[Age]]&gt;=30, "Adult")</f>
        <v>Adult</v>
      </c>
      <c r="F836" s="3">
        <v>37</v>
      </c>
      <c r="G836" s="3" t="s">
        <v>13</v>
      </c>
      <c r="H836" s="3">
        <v>4</v>
      </c>
      <c r="I836" s="4">
        <v>50</v>
      </c>
      <c r="J836" s="13">
        <f>H836*I836</f>
        <v>200</v>
      </c>
      <c r="K836" s="13">
        <f>J836*$N$3</f>
        <v>3</v>
      </c>
      <c r="L836" s="13">
        <f t="shared" si="13"/>
        <v>4</v>
      </c>
    </row>
    <row r="837" spans="1:12" x14ac:dyDescent="0.3">
      <c r="A837" s="3">
        <v>836</v>
      </c>
      <c r="B837" s="2">
        <v>45035</v>
      </c>
      <c r="C837" s="3" t="s">
        <v>848</v>
      </c>
      <c r="D837" s="3" t="s">
        <v>12</v>
      </c>
      <c r="E837" s="3" t="str" cm="1">
        <f t="array" ref="E837">_xlfn.IFS(Table1[[#This Row],[Age]]&lt;30, "Adolescent",Table1[[#This Row],[Age]]&gt;=50, "Older", Table1[[#This Row],[Age]]&gt;=30, "Adult")</f>
        <v>Adolescent</v>
      </c>
      <c r="F837" s="3">
        <v>22</v>
      </c>
      <c r="G837" s="3" t="s">
        <v>13</v>
      </c>
      <c r="H837" s="3">
        <v>1</v>
      </c>
      <c r="I837" s="4">
        <v>50</v>
      </c>
      <c r="J837" s="13">
        <f>H837*I837</f>
        <v>50</v>
      </c>
      <c r="K837" s="13">
        <f>J837*$N$3</f>
        <v>0.75</v>
      </c>
      <c r="L837" s="13">
        <f t="shared" si="13"/>
        <v>1</v>
      </c>
    </row>
    <row r="838" spans="1:12" x14ac:dyDescent="0.3">
      <c r="A838" s="3">
        <v>837</v>
      </c>
      <c r="B838" s="2">
        <v>45108</v>
      </c>
      <c r="C838" s="3" t="s">
        <v>849</v>
      </c>
      <c r="D838" s="3" t="s">
        <v>9</v>
      </c>
      <c r="E838" s="3" t="str" cm="1">
        <f t="array" ref="E838">_xlfn.IFS(Table1[[#This Row],[Age]]&lt;30, "Adolescent",Table1[[#This Row],[Age]]&gt;=50, "Older", Table1[[#This Row],[Age]]&gt;=30, "Adult")</f>
        <v>Adolescent</v>
      </c>
      <c r="F838" s="3">
        <v>18</v>
      </c>
      <c r="G838" s="3" t="s">
        <v>10</v>
      </c>
      <c r="H838" s="3">
        <v>3</v>
      </c>
      <c r="I838" s="4">
        <v>30</v>
      </c>
      <c r="J838" s="13">
        <f>H838*I838</f>
        <v>90</v>
      </c>
      <c r="K838" s="13">
        <f>J838*$N$3</f>
        <v>1.3499999999999999</v>
      </c>
      <c r="L838" s="13">
        <f t="shared" si="13"/>
        <v>1.8</v>
      </c>
    </row>
    <row r="839" spans="1:12" x14ac:dyDescent="0.3">
      <c r="A839" s="3">
        <v>838</v>
      </c>
      <c r="B839" s="2">
        <v>45059</v>
      </c>
      <c r="C839" s="3" t="s">
        <v>850</v>
      </c>
      <c r="D839" s="3" t="s">
        <v>9</v>
      </c>
      <c r="E839" s="3" t="str" cm="1">
        <f t="array" ref="E839">_xlfn.IFS(Table1[[#This Row],[Age]]&lt;30, "Adolescent",Table1[[#This Row],[Age]]&gt;=50, "Older", Table1[[#This Row],[Age]]&gt;=30, "Adult")</f>
        <v>Adult</v>
      </c>
      <c r="F839" s="3">
        <v>47</v>
      </c>
      <c r="G839" s="3" t="s">
        <v>15</v>
      </c>
      <c r="H839" s="3">
        <v>2</v>
      </c>
      <c r="I839" s="4">
        <v>300</v>
      </c>
      <c r="J839" s="13">
        <f>H839*I839</f>
        <v>600</v>
      </c>
      <c r="K839" s="13">
        <f>J839*$N$3</f>
        <v>9</v>
      </c>
      <c r="L839" s="13">
        <f t="shared" si="13"/>
        <v>12</v>
      </c>
    </row>
    <row r="840" spans="1:12" x14ac:dyDescent="0.3">
      <c r="A840" s="3">
        <v>839</v>
      </c>
      <c r="B840" s="2">
        <v>45101</v>
      </c>
      <c r="C840" s="3" t="s">
        <v>851</v>
      </c>
      <c r="D840" s="3" t="s">
        <v>12</v>
      </c>
      <c r="E840" s="3" t="str" cm="1">
        <f t="array" ref="E840">_xlfn.IFS(Table1[[#This Row],[Age]]&lt;30, "Adolescent",Table1[[#This Row],[Age]]&gt;=50, "Older", Table1[[#This Row],[Age]]&gt;=30, "Adult")</f>
        <v>Adolescent</v>
      </c>
      <c r="F840" s="3">
        <v>20</v>
      </c>
      <c r="G840" s="3" t="s">
        <v>15</v>
      </c>
      <c r="H840" s="3">
        <v>4</v>
      </c>
      <c r="I840" s="4">
        <v>300</v>
      </c>
      <c r="J840" s="13">
        <f>H840*I840</f>
        <v>1200</v>
      </c>
      <c r="K840" s="13">
        <f>J840*$N$3</f>
        <v>18</v>
      </c>
      <c r="L840" s="13">
        <f t="shared" si="13"/>
        <v>24</v>
      </c>
    </row>
    <row r="841" spans="1:12" x14ac:dyDescent="0.3">
      <c r="A841" s="3">
        <v>840</v>
      </c>
      <c r="B841" s="2">
        <v>45070</v>
      </c>
      <c r="C841" s="3" t="s">
        <v>852</v>
      </c>
      <c r="D841" s="3" t="s">
        <v>9</v>
      </c>
      <c r="E841" s="3" t="str" cm="1">
        <f t="array" ref="E841">_xlfn.IFS(Table1[[#This Row],[Age]]&lt;30, "Adolescent",Table1[[#This Row],[Age]]&gt;=50, "Older", Table1[[#This Row],[Age]]&gt;=30, "Adult")</f>
        <v>Older</v>
      </c>
      <c r="F841" s="3">
        <v>62</v>
      </c>
      <c r="G841" s="3" t="s">
        <v>13</v>
      </c>
      <c r="H841" s="3">
        <v>2</v>
      </c>
      <c r="I841" s="4">
        <v>25</v>
      </c>
      <c r="J841" s="13">
        <f>H841*I841</f>
        <v>50</v>
      </c>
      <c r="K841" s="13">
        <f>J841*$N$3</f>
        <v>0.75</v>
      </c>
      <c r="L841" s="13">
        <f t="shared" si="13"/>
        <v>1</v>
      </c>
    </row>
    <row r="842" spans="1:12" x14ac:dyDescent="0.3">
      <c r="A842" s="3">
        <v>841</v>
      </c>
      <c r="B842" s="2">
        <v>45232</v>
      </c>
      <c r="C842" s="3" t="s">
        <v>853</v>
      </c>
      <c r="D842" s="3" t="s">
        <v>9</v>
      </c>
      <c r="E842" s="3" t="str" cm="1">
        <f t="array" ref="E842">_xlfn.IFS(Table1[[#This Row],[Age]]&lt;30, "Adolescent",Table1[[#This Row],[Age]]&gt;=50, "Older", Table1[[#This Row],[Age]]&gt;=30, "Adult")</f>
        <v>Adult</v>
      </c>
      <c r="F842" s="3">
        <v>31</v>
      </c>
      <c r="G842" s="3" t="s">
        <v>15</v>
      </c>
      <c r="H842" s="3">
        <v>4</v>
      </c>
      <c r="I842" s="4">
        <v>25</v>
      </c>
      <c r="J842" s="13">
        <f>H842*I842</f>
        <v>100</v>
      </c>
      <c r="K842" s="13">
        <f>J842*$N$3</f>
        <v>1.5</v>
      </c>
      <c r="L842" s="13">
        <f t="shared" si="13"/>
        <v>2</v>
      </c>
    </row>
    <row r="843" spans="1:12" x14ac:dyDescent="0.3">
      <c r="A843" s="3">
        <v>842</v>
      </c>
      <c r="B843" s="2">
        <v>45286</v>
      </c>
      <c r="C843" s="3" t="s">
        <v>854</v>
      </c>
      <c r="D843" s="3" t="s">
        <v>12</v>
      </c>
      <c r="E843" s="3" t="str" cm="1">
        <f t="array" ref="E843">_xlfn.IFS(Table1[[#This Row],[Age]]&lt;30, "Adolescent",Table1[[#This Row],[Age]]&gt;=50, "Older", Table1[[#This Row],[Age]]&gt;=30, "Adult")</f>
        <v>Adult</v>
      </c>
      <c r="F843" s="3">
        <v>47</v>
      </c>
      <c r="G843" s="3" t="s">
        <v>13</v>
      </c>
      <c r="H843" s="3">
        <v>2</v>
      </c>
      <c r="I843" s="4">
        <v>300</v>
      </c>
      <c r="J843" s="13">
        <f>H843*I843</f>
        <v>600</v>
      </c>
      <c r="K843" s="13">
        <f>J843*$N$3</f>
        <v>9</v>
      </c>
      <c r="L843" s="13">
        <f t="shared" si="13"/>
        <v>12</v>
      </c>
    </row>
    <row r="844" spans="1:12" x14ac:dyDescent="0.3">
      <c r="A844" s="3">
        <v>843</v>
      </c>
      <c r="B844" s="2">
        <v>45068</v>
      </c>
      <c r="C844" s="3" t="s">
        <v>855</v>
      </c>
      <c r="D844" s="3" t="s">
        <v>9</v>
      </c>
      <c r="E844" s="3" t="str" cm="1">
        <f t="array" ref="E844">_xlfn.IFS(Table1[[#This Row],[Age]]&lt;30, "Adolescent",Table1[[#This Row],[Age]]&gt;=50, "Older", Table1[[#This Row],[Age]]&gt;=30, "Adult")</f>
        <v>Adolescent</v>
      </c>
      <c r="F844" s="3">
        <v>21</v>
      </c>
      <c r="G844" s="3" t="s">
        <v>10</v>
      </c>
      <c r="H844" s="3">
        <v>3</v>
      </c>
      <c r="I844" s="4">
        <v>500</v>
      </c>
      <c r="J844" s="13">
        <f>H844*I844</f>
        <v>1500</v>
      </c>
      <c r="K844" s="13">
        <f>J844*$N$3</f>
        <v>22.5</v>
      </c>
      <c r="L844" s="13">
        <f t="shared" si="13"/>
        <v>30</v>
      </c>
    </row>
    <row r="845" spans="1:12" x14ac:dyDescent="0.3">
      <c r="A845" s="3">
        <v>844</v>
      </c>
      <c r="B845" s="2">
        <v>45211</v>
      </c>
      <c r="C845" s="3" t="s">
        <v>856</v>
      </c>
      <c r="D845" s="3" t="s">
        <v>9</v>
      </c>
      <c r="E845" s="3" t="str" cm="1">
        <f t="array" ref="E845">_xlfn.IFS(Table1[[#This Row],[Age]]&lt;30, "Adolescent",Table1[[#This Row],[Age]]&gt;=50, "Older", Table1[[#This Row],[Age]]&gt;=30, "Adult")</f>
        <v>Adult</v>
      </c>
      <c r="F845" s="3">
        <v>35</v>
      </c>
      <c r="G845" s="3" t="s">
        <v>13</v>
      </c>
      <c r="H845" s="3">
        <v>3</v>
      </c>
      <c r="I845" s="4">
        <v>50</v>
      </c>
      <c r="J845" s="13">
        <f>H845*I845</f>
        <v>150</v>
      </c>
      <c r="K845" s="13">
        <f>J845*$N$3</f>
        <v>2.25</v>
      </c>
      <c r="L845" s="13">
        <f t="shared" si="13"/>
        <v>3</v>
      </c>
    </row>
    <row r="846" spans="1:12" x14ac:dyDescent="0.3">
      <c r="A846" s="3">
        <v>845</v>
      </c>
      <c r="B846" s="2">
        <v>44932</v>
      </c>
      <c r="C846" s="3" t="s">
        <v>857</v>
      </c>
      <c r="D846" s="3" t="s">
        <v>9</v>
      </c>
      <c r="E846" s="3" t="str" cm="1">
        <f t="array" ref="E846">_xlfn.IFS(Table1[[#This Row],[Age]]&lt;30, "Adolescent",Table1[[#This Row],[Age]]&gt;=50, "Older", Table1[[#This Row],[Age]]&gt;=30, "Adult")</f>
        <v>Older</v>
      </c>
      <c r="F846" s="3">
        <v>54</v>
      </c>
      <c r="G846" s="3" t="s">
        <v>13</v>
      </c>
      <c r="H846" s="3">
        <v>1</v>
      </c>
      <c r="I846" s="4">
        <v>500</v>
      </c>
      <c r="J846" s="13">
        <f>H846*I846</f>
        <v>500</v>
      </c>
      <c r="K846" s="13">
        <f>J846*$N$3</f>
        <v>7.5</v>
      </c>
      <c r="L846" s="13">
        <f t="shared" si="13"/>
        <v>10</v>
      </c>
    </row>
    <row r="847" spans="1:12" x14ac:dyDescent="0.3">
      <c r="A847" s="3">
        <v>846</v>
      </c>
      <c r="B847" s="2">
        <v>45191</v>
      </c>
      <c r="C847" s="3" t="s">
        <v>858</v>
      </c>
      <c r="D847" s="3" t="s">
        <v>9</v>
      </c>
      <c r="E847" s="3" t="str" cm="1">
        <f t="array" ref="E847">_xlfn.IFS(Table1[[#This Row],[Age]]&lt;30, "Adolescent",Table1[[#This Row],[Age]]&gt;=50, "Older", Table1[[#This Row],[Age]]&gt;=30, "Adult")</f>
        <v>Adult</v>
      </c>
      <c r="F847" s="3">
        <v>42</v>
      </c>
      <c r="G847" s="3" t="s">
        <v>10</v>
      </c>
      <c r="H847" s="3">
        <v>1</v>
      </c>
      <c r="I847" s="4">
        <v>50</v>
      </c>
      <c r="J847" s="13">
        <f>H847*I847</f>
        <v>50</v>
      </c>
      <c r="K847" s="13">
        <f>J847*$N$3</f>
        <v>0.75</v>
      </c>
      <c r="L847" s="13">
        <f t="shared" si="13"/>
        <v>1</v>
      </c>
    </row>
    <row r="848" spans="1:12" x14ac:dyDescent="0.3">
      <c r="A848" s="3">
        <v>847</v>
      </c>
      <c r="B848" s="2">
        <v>45024</v>
      </c>
      <c r="C848" s="3" t="s">
        <v>859</v>
      </c>
      <c r="D848" s="3" t="s">
        <v>12</v>
      </c>
      <c r="E848" s="3" t="str" cm="1">
        <f t="array" ref="E848">_xlfn.IFS(Table1[[#This Row],[Age]]&lt;30, "Adolescent",Table1[[#This Row],[Age]]&gt;=50, "Older", Table1[[#This Row],[Age]]&gt;=30, "Adult")</f>
        <v>Adolescent</v>
      </c>
      <c r="F848" s="3">
        <v>18</v>
      </c>
      <c r="G848" s="3" t="s">
        <v>15</v>
      </c>
      <c r="H848" s="3">
        <v>4</v>
      </c>
      <c r="I848" s="4">
        <v>300</v>
      </c>
      <c r="J848" s="13">
        <f>H848*I848</f>
        <v>1200</v>
      </c>
      <c r="K848" s="13">
        <f>J848*$N$3</f>
        <v>18</v>
      </c>
      <c r="L848" s="13">
        <f t="shared" si="13"/>
        <v>24</v>
      </c>
    </row>
    <row r="849" spans="1:12" x14ac:dyDescent="0.3">
      <c r="A849" s="3">
        <v>848</v>
      </c>
      <c r="B849" s="2">
        <v>44970</v>
      </c>
      <c r="C849" s="3" t="s">
        <v>860</v>
      </c>
      <c r="D849" s="3" t="s">
        <v>12</v>
      </c>
      <c r="E849" s="3" t="str" cm="1">
        <f t="array" ref="E849">_xlfn.IFS(Table1[[#This Row],[Age]]&lt;30, "Adolescent",Table1[[#This Row],[Age]]&gt;=50, "Older", Table1[[#This Row],[Age]]&gt;=30, "Adult")</f>
        <v>Older</v>
      </c>
      <c r="F849" s="3">
        <v>63</v>
      </c>
      <c r="G849" s="3" t="s">
        <v>13</v>
      </c>
      <c r="H849" s="3">
        <v>3</v>
      </c>
      <c r="I849" s="4">
        <v>25</v>
      </c>
      <c r="J849" s="13">
        <f>H849*I849</f>
        <v>75</v>
      </c>
      <c r="K849" s="13">
        <f>J849*$N$3</f>
        <v>1.125</v>
      </c>
      <c r="L849" s="13">
        <f t="shared" si="13"/>
        <v>1.5</v>
      </c>
    </row>
    <row r="850" spans="1:12" x14ac:dyDescent="0.3">
      <c r="A850" s="3">
        <v>849</v>
      </c>
      <c r="B850" s="2">
        <v>45050</v>
      </c>
      <c r="C850" s="3" t="s">
        <v>861</v>
      </c>
      <c r="D850" s="3" t="s">
        <v>9</v>
      </c>
      <c r="E850" s="3" t="str" cm="1">
        <f t="array" ref="E850">_xlfn.IFS(Table1[[#This Row],[Age]]&lt;30, "Adolescent",Table1[[#This Row],[Age]]&gt;=50, "Older", Table1[[#This Row],[Age]]&gt;=30, "Adult")</f>
        <v>Adult</v>
      </c>
      <c r="F850" s="3">
        <v>32</v>
      </c>
      <c r="G850" s="3" t="s">
        <v>13</v>
      </c>
      <c r="H850" s="3">
        <v>2</v>
      </c>
      <c r="I850" s="4">
        <v>25</v>
      </c>
      <c r="J850" s="13">
        <f>H850*I850</f>
        <v>50</v>
      </c>
      <c r="K850" s="13">
        <f>J850*$N$3</f>
        <v>0.75</v>
      </c>
      <c r="L850" s="13">
        <f t="shared" si="13"/>
        <v>1</v>
      </c>
    </row>
    <row r="851" spans="1:12" x14ac:dyDescent="0.3">
      <c r="A851" s="3">
        <v>850</v>
      </c>
      <c r="B851" s="2">
        <v>45135</v>
      </c>
      <c r="C851" s="3" t="s">
        <v>862</v>
      </c>
      <c r="D851" s="3" t="s">
        <v>12</v>
      </c>
      <c r="E851" s="3" t="str" cm="1">
        <f t="array" ref="E851">_xlfn.IFS(Table1[[#This Row],[Age]]&lt;30, "Adolescent",Table1[[#This Row],[Age]]&gt;=50, "Older", Table1[[#This Row],[Age]]&gt;=30, "Adult")</f>
        <v>Adolescent</v>
      </c>
      <c r="F851" s="3">
        <v>26</v>
      </c>
      <c r="G851" s="3" t="s">
        <v>10</v>
      </c>
      <c r="H851" s="3">
        <v>2</v>
      </c>
      <c r="I851" s="4">
        <v>500</v>
      </c>
      <c r="J851" s="13">
        <f>H851*I851</f>
        <v>1000</v>
      </c>
      <c r="K851" s="13">
        <f>J851*$N$3</f>
        <v>15</v>
      </c>
      <c r="L851" s="13">
        <f t="shared" si="13"/>
        <v>20</v>
      </c>
    </row>
    <row r="852" spans="1:12" x14ac:dyDescent="0.3">
      <c r="A852" s="3">
        <v>851</v>
      </c>
      <c r="B852" s="2">
        <v>45177</v>
      </c>
      <c r="C852" s="3" t="s">
        <v>863</v>
      </c>
      <c r="D852" s="3" t="s">
        <v>9</v>
      </c>
      <c r="E852" s="3" t="str" cm="1">
        <f t="array" ref="E852">_xlfn.IFS(Table1[[#This Row],[Age]]&lt;30, "Adolescent",Table1[[#This Row],[Age]]&gt;=50, "Older", Table1[[#This Row],[Age]]&gt;=30, "Adult")</f>
        <v>Adult</v>
      </c>
      <c r="F852" s="3">
        <v>32</v>
      </c>
      <c r="G852" s="3" t="s">
        <v>15</v>
      </c>
      <c r="H852" s="3">
        <v>2</v>
      </c>
      <c r="I852" s="4">
        <v>25</v>
      </c>
      <c r="J852" s="13">
        <f>H852*I852</f>
        <v>50</v>
      </c>
      <c r="K852" s="13">
        <f>J852*$N$3</f>
        <v>0.75</v>
      </c>
      <c r="L852" s="13">
        <f t="shared" si="13"/>
        <v>1</v>
      </c>
    </row>
    <row r="853" spans="1:12" x14ac:dyDescent="0.3">
      <c r="A853" s="3">
        <v>852</v>
      </c>
      <c r="B853" s="2">
        <v>45211</v>
      </c>
      <c r="C853" s="3" t="s">
        <v>864</v>
      </c>
      <c r="D853" s="3" t="s">
        <v>12</v>
      </c>
      <c r="E853" s="3" t="str" cm="1">
        <f t="array" ref="E853">_xlfn.IFS(Table1[[#This Row],[Age]]&lt;30, "Adolescent",Table1[[#This Row],[Age]]&gt;=50, "Older", Table1[[#This Row],[Age]]&gt;=30, "Adult")</f>
        <v>Adult</v>
      </c>
      <c r="F853" s="3">
        <v>41</v>
      </c>
      <c r="G853" s="3" t="s">
        <v>13</v>
      </c>
      <c r="H853" s="3">
        <v>1</v>
      </c>
      <c r="I853" s="4">
        <v>300</v>
      </c>
      <c r="J853" s="13">
        <f>H853*I853</f>
        <v>300</v>
      </c>
      <c r="K853" s="13">
        <f>J853*$N$3</f>
        <v>4.5</v>
      </c>
      <c r="L853" s="13">
        <f t="shared" si="13"/>
        <v>6</v>
      </c>
    </row>
    <row r="854" spans="1:12" x14ac:dyDescent="0.3">
      <c r="A854" s="3">
        <v>853</v>
      </c>
      <c r="B854" s="2">
        <v>45050</v>
      </c>
      <c r="C854" s="3" t="s">
        <v>865</v>
      </c>
      <c r="D854" s="3" t="s">
        <v>9</v>
      </c>
      <c r="E854" s="3" t="str" cm="1">
        <f t="array" ref="E854">_xlfn.IFS(Table1[[#This Row],[Age]]&lt;30, "Adolescent",Table1[[#This Row],[Age]]&gt;=50, "Older", Table1[[#This Row],[Age]]&gt;=30, "Adult")</f>
        <v>Adolescent</v>
      </c>
      <c r="F854" s="3">
        <v>21</v>
      </c>
      <c r="G854" s="3" t="s">
        <v>10</v>
      </c>
      <c r="H854" s="3">
        <v>2</v>
      </c>
      <c r="I854" s="4">
        <v>500</v>
      </c>
      <c r="J854" s="13">
        <f>H854*I854</f>
        <v>1000</v>
      </c>
      <c r="K854" s="13">
        <f>J854*$N$3</f>
        <v>15</v>
      </c>
      <c r="L854" s="13">
        <f t="shared" si="13"/>
        <v>20</v>
      </c>
    </row>
    <row r="855" spans="1:12" x14ac:dyDescent="0.3">
      <c r="A855" s="3">
        <v>854</v>
      </c>
      <c r="B855" s="2">
        <v>45280</v>
      </c>
      <c r="C855" s="3" t="s">
        <v>866</v>
      </c>
      <c r="D855" s="3" t="s">
        <v>9</v>
      </c>
      <c r="E855" s="3" t="str" cm="1">
        <f t="array" ref="E855">_xlfn.IFS(Table1[[#This Row],[Age]]&lt;30, "Adolescent",Table1[[#This Row],[Age]]&gt;=50, "Older", Table1[[#This Row],[Age]]&gt;=30, "Adult")</f>
        <v>Adolescent</v>
      </c>
      <c r="F855" s="3">
        <v>29</v>
      </c>
      <c r="G855" s="3" t="s">
        <v>13</v>
      </c>
      <c r="H855" s="3">
        <v>1</v>
      </c>
      <c r="I855" s="4">
        <v>50</v>
      </c>
      <c r="J855" s="13">
        <f>H855*I855</f>
        <v>50</v>
      </c>
      <c r="K855" s="13">
        <f>J855*$N$3</f>
        <v>0.75</v>
      </c>
      <c r="L855" s="13">
        <f t="shared" si="13"/>
        <v>1</v>
      </c>
    </row>
    <row r="856" spans="1:12" x14ac:dyDescent="0.3">
      <c r="A856" s="3">
        <v>855</v>
      </c>
      <c r="B856" s="2">
        <v>45170</v>
      </c>
      <c r="C856" s="3" t="s">
        <v>867</v>
      </c>
      <c r="D856" s="3" t="s">
        <v>9</v>
      </c>
      <c r="E856" s="3" t="str" cm="1">
        <f t="array" ref="E856">_xlfn.IFS(Table1[[#This Row],[Age]]&lt;30, "Adolescent",Table1[[#This Row],[Age]]&gt;=50, "Older", Table1[[#This Row],[Age]]&gt;=30, "Adult")</f>
        <v>Older</v>
      </c>
      <c r="F856" s="3">
        <v>54</v>
      </c>
      <c r="G856" s="3" t="s">
        <v>10</v>
      </c>
      <c r="H856" s="3">
        <v>1</v>
      </c>
      <c r="I856" s="4">
        <v>25</v>
      </c>
      <c r="J856" s="13">
        <f>H856*I856</f>
        <v>25</v>
      </c>
      <c r="K856" s="13">
        <f>J856*$N$3</f>
        <v>0.375</v>
      </c>
      <c r="L856" s="13">
        <f t="shared" si="13"/>
        <v>0.5</v>
      </c>
    </row>
    <row r="857" spans="1:12" x14ac:dyDescent="0.3">
      <c r="A857" s="3">
        <v>856</v>
      </c>
      <c r="B857" s="2">
        <v>45257</v>
      </c>
      <c r="C857" s="3" t="s">
        <v>868</v>
      </c>
      <c r="D857" s="3" t="s">
        <v>9</v>
      </c>
      <c r="E857" s="3" t="str" cm="1">
        <f t="array" ref="E857">_xlfn.IFS(Table1[[#This Row],[Age]]&lt;30, "Adolescent",Table1[[#This Row],[Age]]&gt;=50, "Older", Table1[[#This Row],[Age]]&gt;=30, "Adult")</f>
        <v>Older</v>
      </c>
      <c r="F857" s="3">
        <v>54</v>
      </c>
      <c r="G857" s="3" t="s">
        <v>15</v>
      </c>
      <c r="H857" s="3">
        <v>4</v>
      </c>
      <c r="I857" s="4">
        <v>30</v>
      </c>
      <c r="J857" s="13">
        <f>H857*I857</f>
        <v>120</v>
      </c>
      <c r="K857" s="13">
        <f>J857*$N$3</f>
        <v>1.7999999999999998</v>
      </c>
      <c r="L857" s="13">
        <f t="shared" si="13"/>
        <v>2.4</v>
      </c>
    </row>
    <row r="858" spans="1:12" x14ac:dyDescent="0.3">
      <c r="A858" s="3">
        <v>857</v>
      </c>
      <c r="B858" s="2">
        <v>45291</v>
      </c>
      <c r="C858" s="3" t="s">
        <v>869</v>
      </c>
      <c r="D858" s="3" t="s">
        <v>9</v>
      </c>
      <c r="E858" s="3" t="str" cm="1">
        <f t="array" ref="E858">_xlfn.IFS(Table1[[#This Row],[Age]]&lt;30, "Adolescent",Table1[[#This Row],[Age]]&gt;=50, "Older", Table1[[#This Row],[Age]]&gt;=30, "Adult")</f>
        <v>Older</v>
      </c>
      <c r="F858" s="3">
        <v>60</v>
      </c>
      <c r="G858" s="3" t="s">
        <v>15</v>
      </c>
      <c r="H858" s="3">
        <v>2</v>
      </c>
      <c r="I858" s="4">
        <v>25</v>
      </c>
      <c r="J858" s="13">
        <f>H858*I858</f>
        <v>50</v>
      </c>
      <c r="K858" s="13">
        <f>J858*$N$3</f>
        <v>0.75</v>
      </c>
      <c r="L858" s="13">
        <f t="shared" si="13"/>
        <v>1</v>
      </c>
    </row>
    <row r="859" spans="1:12" x14ac:dyDescent="0.3">
      <c r="A859" s="3">
        <v>858</v>
      </c>
      <c r="B859" s="2">
        <v>45178</v>
      </c>
      <c r="C859" s="3" t="s">
        <v>870</v>
      </c>
      <c r="D859" s="3" t="s">
        <v>9</v>
      </c>
      <c r="E859" s="3" t="str" cm="1">
        <f t="array" ref="E859">_xlfn.IFS(Table1[[#This Row],[Age]]&lt;30, "Adolescent",Table1[[#This Row],[Age]]&gt;=50, "Older", Table1[[#This Row],[Age]]&gt;=30, "Adult")</f>
        <v>Adolescent</v>
      </c>
      <c r="F859" s="3">
        <v>23</v>
      </c>
      <c r="G859" s="3" t="s">
        <v>15</v>
      </c>
      <c r="H859" s="3">
        <v>2</v>
      </c>
      <c r="I859" s="4">
        <v>50</v>
      </c>
      <c r="J859" s="13">
        <f>H859*I859</f>
        <v>100</v>
      </c>
      <c r="K859" s="13">
        <f>J859*$N$3</f>
        <v>1.5</v>
      </c>
      <c r="L859" s="13">
        <f t="shared" si="13"/>
        <v>2</v>
      </c>
    </row>
    <row r="860" spans="1:12" x14ac:dyDescent="0.3">
      <c r="A860" s="3">
        <v>859</v>
      </c>
      <c r="B860" s="2">
        <v>45156</v>
      </c>
      <c r="C860" s="3" t="s">
        <v>871</v>
      </c>
      <c r="D860" s="3" t="s">
        <v>12</v>
      </c>
      <c r="E860" s="3" t="str" cm="1">
        <f t="array" ref="E860">_xlfn.IFS(Table1[[#This Row],[Age]]&lt;30, "Adolescent",Table1[[#This Row],[Age]]&gt;=50, "Older", Table1[[#This Row],[Age]]&gt;=30, "Adult")</f>
        <v>Older</v>
      </c>
      <c r="F860" s="3">
        <v>56</v>
      </c>
      <c r="G860" s="3" t="s">
        <v>15</v>
      </c>
      <c r="H860" s="3">
        <v>3</v>
      </c>
      <c r="I860" s="4">
        <v>500</v>
      </c>
      <c r="J860" s="13">
        <f>H860*I860</f>
        <v>1500</v>
      </c>
      <c r="K860" s="13">
        <f>J860*$N$3</f>
        <v>22.5</v>
      </c>
      <c r="L860" s="13">
        <f t="shared" si="13"/>
        <v>30</v>
      </c>
    </row>
    <row r="861" spans="1:12" x14ac:dyDescent="0.3">
      <c r="A861" s="3">
        <v>860</v>
      </c>
      <c r="B861" s="2">
        <v>44935</v>
      </c>
      <c r="C861" s="3" t="s">
        <v>872</v>
      </c>
      <c r="D861" s="3" t="s">
        <v>9</v>
      </c>
      <c r="E861" s="3" t="str" cm="1">
        <f t="array" ref="E861">_xlfn.IFS(Table1[[#This Row],[Age]]&lt;30, "Adolescent",Table1[[#This Row],[Age]]&gt;=50, "Older", Table1[[#This Row],[Age]]&gt;=30, "Adult")</f>
        <v>Older</v>
      </c>
      <c r="F861" s="3">
        <v>63</v>
      </c>
      <c r="G861" s="3" t="s">
        <v>13</v>
      </c>
      <c r="H861" s="3">
        <v>4</v>
      </c>
      <c r="I861" s="4">
        <v>50</v>
      </c>
      <c r="J861" s="13">
        <f>H861*I861</f>
        <v>200</v>
      </c>
      <c r="K861" s="13">
        <f>J861*$N$3</f>
        <v>3</v>
      </c>
      <c r="L861" s="13">
        <f t="shared" si="13"/>
        <v>4</v>
      </c>
    </row>
    <row r="862" spans="1:12" x14ac:dyDescent="0.3">
      <c r="A862" s="3">
        <v>861</v>
      </c>
      <c r="B862" s="2">
        <v>44974</v>
      </c>
      <c r="C862" s="3" t="s">
        <v>873</v>
      </c>
      <c r="D862" s="3" t="s">
        <v>12</v>
      </c>
      <c r="E862" s="3" t="str" cm="1">
        <f t="array" ref="E862">_xlfn.IFS(Table1[[#This Row],[Age]]&lt;30, "Adolescent",Table1[[#This Row],[Age]]&gt;=50, "Older", Table1[[#This Row],[Age]]&gt;=30, "Adult")</f>
        <v>Adult</v>
      </c>
      <c r="F862" s="3">
        <v>41</v>
      </c>
      <c r="G862" s="3" t="s">
        <v>13</v>
      </c>
      <c r="H862" s="3">
        <v>3</v>
      </c>
      <c r="I862" s="4">
        <v>30</v>
      </c>
      <c r="J862" s="13">
        <f>H862*I862</f>
        <v>90</v>
      </c>
      <c r="K862" s="13">
        <f>J862*$N$3</f>
        <v>1.3499999999999999</v>
      </c>
      <c r="L862" s="13">
        <f t="shared" si="13"/>
        <v>1.8</v>
      </c>
    </row>
    <row r="863" spans="1:12" x14ac:dyDescent="0.3">
      <c r="A863" s="3">
        <v>862</v>
      </c>
      <c r="B863" s="2">
        <v>45077</v>
      </c>
      <c r="C863" s="3" t="s">
        <v>874</v>
      </c>
      <c r="D863" s="3" t="s">
        <v>9</v>
      </c>
      <c r="E863" s="3" t="str" cm="1">
        <f t="array" ref="E863">_xlfn.IFS(Table1[[#This Row],[Age]]&lt;30, "Adolescent",Table1[[#This Row],[Age]]&gt;=50, "Older", Table1[[#This Row],[Age]]&gt;=30, "Adult")</f>
        <v>Adolescent</v>
      </c>
      <c r="F863" s="3">
        <v>28</v>
      </c>
      <c r="G863" s="3" t="s">
        <v>15</v>
      </c>
      <c r="H863" s="3">
        <v>4</v>
      </c>
      <c r="I863" s="4">
        <v>300</v>
      </c>
      <c r="J863" s="13">
        <f>H863*I863</f>
        <v>1200</v>
      </c>
      <c r="K863" s="13">
        <f>J863*$N$3</f>
        <v>18</v>
      </c>
      <c r="L863" s="13">
        <f t="shared" si="13"/>
        <v>24</v>
      </c>
    </row>
    <row r="864" spans="1:12" x14ac:dyDescent="0.3">
      <c r="A864" s="3">
        <v>863</v>
      </c>
      <c r="B864" s="2">
        <v>45040</v>
      </c>
      <c r="C864" s="3" t="s">
        <v>875</v>
      </c>
      <c r="D864" s="3" t="s">
        <v>12</v>
      </c>
      <c r="E864" s="3" t="str" cm="1">
        <f t="array" ref="E864">_xlfn.IFS(Table1[[#This Row],[Age]]&lt;30, "Adolescent",Table1[[#This Row],[Age]]&gt;=50, "Older", Table1[[#This Row],[Age]]&gt;=30, "Adult")</f>
        <v>Adult</v>
      </c>
      <c r="F864" s="3">
        <v>30</v>
      </c>
      <c r="G864" s="3" t="s">
        <v>15</v>
      </c>
      <c r="H864" s="3">
        <v>2</v>
      </c>
      <c r="I864" s="4">
        <v>25</v>
      </c>
      <c r="J864" s="13">
        <f>H864*I864</f>
        <v>50</v>
      </c>
      <c r="K864" s="13">
        <f>J864*$N$3</f>
        <v>0.75</v>
      </c>
      <c r="L864" s="13">
        <f t="shared" si="13"/>
        <v>1</v>
      </c>
    </row>
    <row r="865" spans="1:12" x14ac:dyDescent="0.3">
      <c r="A865" s="3">
        <v>864</v>
      </c>
      <c r="B865" s="2">
        <v>45134</v>
      </c>
      <c r="C865" s="3" t="s">
        <v>876</v>
      </c>
      <c r="D865" s="3" t="s">
        <v>12</v>
      </c>
      <c r="E865" s="3" t="str" cm="1">
        <f t="array" ref="E865">_xlfn.IFS(Table1[[#This Row],[Age]]&lt;30, "Adolescent",Table1[[#This Row],[Age]]&gt;=50, "Older", Table1[[#This Row],[Age]]&gt;=30, "Adult")</f>
        <v>Older</v>
      </c>
      <c r="F865" s="3">
        <v>51</v>
      </c>
      <c r="G865" s="3" t="s">
        <v>15</v>
      </c>
      <c r="H865" s="3">
        <v>1</v>
      </c>
      <c r="I865" s="4">
        <v>500</v>
      </c>
      <c r="J865" s="13">
        <f>H865*I865</f>
        <v>500</v>
      </c>
      <c r="K865" s="13">
        <f>J865*$N$3</f>
        <v>7.5</v>
      </c>
      <c r="L865" s="13">
        <f t="shared" si="13"/>
        <v>10</v>
      </c>
    </row>
    <row r="866" spans="1:12" x14ac:dyDescent="0.3">
      <c r="A866" s="3">
        <v>865</v>
      </c>
      <c r="B866" s="2">
        <v>45281</v>
      </c>
      <c r="C866" s="3" t="s">
        <v>877</v>
      </c>
      <c r="D866" s="3" t="s">
        <v>12</v>
      </c>
      <c r="E866" s="3" t="str" cm="1">
        <f t="array" ref="E866">_xlfn.IFS(Table1[[#This Row],[Age]]&lt;30, "Adolescent",Table1[[#This Row],[Age]]&gt;=50, "Older", Table1[[#This Row],[Age]]&gt;=30, "Adult")</f>
        <v>Adult</v>
      </c>
      <c r="F866" s="3">
        <v>42</v>
      </c>
      <c r="G866" s="3" t="s">
        <v>13</v>
      </c>
      <c r="H866" s="3">
        <v>1</v>
      </c>
      <c r="I866" s="4">
        <v>300</v>
      </c>
      <c r="J866" s="13">
        <f>H866*I866</f>
        <v>300</v>
      </c>
      <c r="K866" s="13">
        <f>J866*$N$3</f>
        <v>4.5</v>
      </c>
      <c r="L866" s="13">
        <f t="shared" si="13"/>
        <v>6</v>
      </c>
    </row>
    <row r="867" spans="1:12" x14ac:dyDescent="0.3">
      <c r="A867" s="3">
        <v>866</v>
      </c>
      <c r="B867" s="2">
        <v>45051</v>
      </c>
      <c r="C867" s="3" t="s">
        <v>878</v>
      </c>
      <c r="D867" s="3" t="s">
        <v>9</v>
      </c>
      <c r="E867" s="3" t="str" cm="1">
        <f t="array" ref="E867">_xlfn.IFS(Table1[[#This Row],[Age]]&lt;30, "Adolescent",Table1[[#This Row],[Age]]&gt;=50, "Older", Table1[[#This Row],[Age]]&gt;=30, "Adult")</f>
        <v>Adolescent</v>
      </c>
      <c r="F867" s="3">
        <v>24</v>
      </c>
      <c r="G867" s="3" t="s">
        <v>15</v>
      </c>
      <c r="H867" s="3">
        <v>1</v>
      </c>
      <c r="I867" s="4">
        <v>50</v>
      </c>
      <c r="J867" s="13">
        <f>H867*I867</f>
        <v>50</v>
      </c>
      <c r="K867" s="13">
        <f>J867*$N$3</f>
        <v>0.75</v>
      </c>
      <c r="L867" s="13">
        <f t="shared" si="13"/>
        <v>1</v>
      </c>
    </row>
    <row r="868" spans="1:12" x14ac:dyDescent="0.3">
      <c r="A868" s="3">
        <v>867</v>
      </c>
      <c r="B868" s="2">
        <v>45083</v>
      </c>
      <c r="C868" s="3" t="s">
        <v>879</v>
      </c>
      <c r="D868" s="3" t="s">
        <v>9</v>
      </c>
      <c r="E868" s="3" t="str" cm="1">
        <f t="array" ref="E868">_xlfn.IFS(Table1[[#This Row],[Age]]&lt;30, "Adolescent",Table1[[#This Row],[Age]]&gt;=50, "Older", Table1[[#This Row],[Age]]&gt;=30, "Adult")</f>
        <v>Adolescent</v>
      </c>
      <c r="F868" s="3">
        <v>21</v>
      </c>
      <c r="G868" s="3" t="s">
        <v>15</v>
      </c>
      <c r="H868" s="3">
        <v>1</v>
      </c>
      <c r="I868" s="4">
        <v>500</v>
      </c>
      <c r="J868" s="13">
        <f>H868*I868</f>
        <v>500</v>
      </c>
      <c r="K868" s="13">
        <f>J868*$N$3</f>
        <v>7.5</v>
      </c>
      <c r="L868" s="13">
        <f t="shared" si="13"/>
        <v>10</v>
      </c>
    </row>
    <row r="869" spans="1:12" x14ac:dyDescent="0.3">
      <c r="A869" s="3">
        <v>868</v>
      </c>
      <c r="B869" s="2">
        <v>45266</v>
      </c>
      <c r="C869" s="3" t="s">
        <v>880</v>
      </c>
      <c r="D869" s="3" t="s">
        <v>12</v>
      </c>
      <c r="E869" s="3" t="str" cm="1">
        <f t="array" ref="E869">_xlfn.IFS(Table1[[#This Row],[Age]]&lt;30, "Adolescent",Table1[[#This Row],[Age]]&gt;=50, "Older", Table1[[#This Row],[Age]]&gt;=30, "Adult")</f>
        <v>Adolescent</v>
      </c>
      <c r="F869" s="3">
        <v>25</v>
      </c>
      <c r="G869" s="3" t="s">
        <v>15</v>
      </c>
      <c r="H869" s="3">
        <v>1</v>
      </c>
      <c r="I869" s="4">
        <v>300</v>
      </c>
      <c r="J869" s="13">
        <f>H869*I869</f>
        <v>300</v>
      </c>
      <c r="K869" s="13">
        <f>J869*$N$3</f>
        <v>4.5</v>
      </c>
      <c r="L869" s="13">
        <f t="shared" si="13"/>
        <v>6</v>
      </c>
    </row>
    <row r="870" spans="1:12" x14ac:dyDescent="0.3">
      <c r="A870" s="3">
        <v>869</v>
      </c>
      <c r="B870" s="2">
        <v>45224</v>
      </c>
      <c r="C870" s="3" t="s">
        <v>881</v>
      </c>
      <c r="D870" s="3" t="s">
        <v>9</v>
      </c>
      <c r="E870" s="3" t="str" cm="1">
        <f t="array" ref="E870">_xlfn.IFS(Table1[[#This Row],[Age]]&lt;30, "Adolescent",Table1[[#This Row],[Age]]&gt;=50, "Older", Table1[[#This Row],[Age]]&gt;=30, "Adult")</f>
        <v>Adult</v>
      </c>
      <c r="F870" s="3">
        <v>37</v>
      </c>
      <c r="G870" s="3" t="s">
        <v>10</v>
      </c>
      <c r="H870" s="3">
        <v>3</v>
      </c>
      <c r="I870" s="4">
        <v>500</v>
      </c>
      <c r="J870" s="13">
        <f>H870*I870</f>
        <v>1500</v>
      </c>
      <c r="K870" s="13">
        <f>J870*$N$3</f>
        <v>22.5</v>
      </c>
      <c r="L870" s="13">
        <f t="shared" si="13"/>
        <v>30</v>
      </c>
    </row>
    <row r="871" spans="1:12" x14ac:dyDescent="0.3">
      <c r="A871" s="3">
        <v>870</v>
      </c>
      <c r="B871" s="2">
        <v>45115</v>
      </c>
      <c r="C871" s="3" t="s">
        <v>882</v>
      </c>
      <c r="D871" s="3" t="s">
        <v>12</v>
      </c>
      <c r="E871" s="3" t="str" cm="1">
        <f t="array" ref="E871">_xlfn.IFS(Table1[[#This Row],[Age]]&lt;30, "Adolescent",Table1[[#This Row],[Age]]&gt;=50, "Older", Table1[[#This Row],[Age]]&gt;=30, "Adult")</f>
        <v>Adult</v>
      </c>
      <c r="F871" s="3">
        <v>46</v>
      </c>
      <c r="G871" s="3" t="s">
        <v>15</v>
      </c>
      <c r="H871" s="3">
        <v>4</v>
      </c>
      <c r="I871" s="4">
        <v>30</v>
      </c>
      <c r="J871" s="13">
        <f>H871*I871</f>
        <v>120</v>
      </c>
      <c r="K871" s="13">
        <f>J871*$N$3</f>
        <v>1.7999999999999998</v>
      </c>
      <c r="L871" s="13">
        <f t="shared" si="13"/>
        <v>2.4</v>
      </c>
    </row>
    <row r="872" spans="1:12" x14ac:dyDescent="0.3">
      <c r="A872" s="3">
        <v>871</v>
      </c>
      <c r="B872" s="2">
        <v>45169</v>
      </c>
      <c r="C872" s="3" t="s">
        <v>883</v>
      </c>
      <c r="D872" s="3" t="s">
        <v>9</v>
      </c>
      <c r="E872" s="3" t="str" cm="1">
        <f t="array" ref="E872">_xlfn.IFS(Table1[[#This Row],[Age]]&lt;30, "Adolescent",Table1[[#This Row],[Age]]&gt;=50, "Older", Table1[[#This Row],[Age]]&gt;=30, "Adult")</f>
        <v>Older</v>
      </c>
      <c r="F872" s="3">
        <v>62</v>
      </c>
      <c r="G872" s="3" t="s">
        <v>10</v>
      </c>
      <c r="H872" s="3">
        <v>2</v>
      </c>
      <c r="I872" s="4">
        <v>30</v>
      </c>
      <c r="J872" s="13">
        <f>H872*I872</f>
        <v>60</v>
      </c>
      <c r="K872" s="13">
        <f>J872*$N$3</f>
        <v>0.89999999999999991</v>
      </c>
      <c r="L872" s="13">
        <f t="shared" si="13"/>
        <v>1.2</v>
      </c>
    </row>
    <row r="873" spans="1:12" x14ac:dyDescent="0.3">
      <c r="A873" s="3">
        <v>872</v>
      </c>
      <c r="B873" s="2">
        <v>45210</v>
      </c>
      <c r="C873" s="3" t="s">
        <v>884</v>
      </c>
      <c r="D873" s="3" t="s">
        <v>12</v>
      </c>
      <c r="E873" s="3" t="str" cm="1">
        <f t="array" ref="E873">_xlfn.IFS(Table1[[#This Row],[Age]]&lt;30, "Adolescent",Table1[[#This Row],[Age]]&gt;=50, "Older", Table1[[#This Row],[Age]]&gt;=30, "Adult")</f>
        <v>Older</v>
      </c>
      <c r="F873" s="3">
        <v>63</v>
      </c>
      <c r="G873" s="3" t="s">
        <v>10</v>
      </c>
      <c r="H873" s="3">
        <v>3</v>
      </c>
      <c r="I873" s="4">
        <v>25</v>
      </c>
      <c r="J873" s="13">
        <f>H873*I873</f>
        <v>75</v>
      </c>
      <c r="K873" s="13">
        <f>J873*$N$3</f>
        <v>1.125</v>
      </c>
      <c r="L873" s="13">
        <f t="shared" si="13"/>
        <v>1.5</v>
      </c>
    </row>
    <row r="874" spans="1:12" x14ac:dyDescent="0.3">
      <c r="A874" s="3">
        <v>873</v>
      </c>
      <c r="B874" s="2">
        <v>45198</v>
      </c>
      <c r="C874" s="3" t="s">
        <v>885</v>
      </c>
      <c r="D874" s="3" t="s">
        <v>12</v>
      </c>
      <c r="E874" s="3" t="str" cm="1">
        <f t="array" ref="E874">_xlfn.IFS(Table1[[#This Row],[Age]]&lt;30, "Adolescent",Table1[[#This Row],[Age]]&gt;=50, "Older", Table1[[#This Row],[Age]]&gt;=30, "Adult")</f>
        <v>Adolescent</v>
      </c>
      <c r="F874" s="3">
        <v>27</v>
      </c>
      <c r="G874" s="3" t="s">
        <v>15</v>
      </c>
      <c r="H874" s="3">
        <v>4</v>
      </c>
      <c r="I874" s="4">
        <v>25</v>
      </c>
      <c r="J874" s="13">
        <f>H874*I874</f>
        <v>100</v>
      </c>
      <c r="K874" s="13">
        <f>J874*$N$3</f>
        <v>1.5</v>
      </c>
      <c r="L874" s="13">
        <f t="shared" si="13"/>
        <v>2</v>
      </c>
    </row>
    <row r="875" spans="1:12" x14ac:dyDescent="0.3">
      <c r="A875" s="3">
        <v>874</v>
      </c>
      <c r="B875" s="2">
        <v>45103</v>
      </c>
      <c r="C875" s="3" t="s">
        <v>886</v>
      </c>
      <c r="D875" s="3" t="s">
        <v>9</v>
      </c>
      <c r="E875" s="3" t="str" cm="1">
        <f t="array" ref="E875">_xlfn.IFS(Table1[[#This Row],[Age]]&lt;30, "Adolescent",Table1[[#This Row],[Age]]&gt;=50, "Older", Table1[[#This Row],[Age]]&gt;=30, "Adult")</f>
        <v>Older</v>
      </c>
      <c r="F875" s="3">
        <v>60</v>
      </c>
      <c r="G875" s="3" t="s">
        <v>10</v>
      </c>
      <c r="H875" s="3">
        <v>1</v>
      </c>
      <c r="I875" s="4">
        <v>30</v>
      </c>
      <c r="J875" s="13">
        <f>H875*I875</f>
        <v>30</v>
      </c>
      <c r="K875" s="13">
        <f>J875*$N$3</f>
        <v>0.44999999999999996</v>
      </c>
      <c r="L875" s="13">
        <f t="shared" si="13"/>
        <v>0.6</v>
      </c>
    </row>
    <row r="876" spans="1:12" x14ac:dyDescent="0.3">
      <c r="A876" s="3">
        <v>875</v>
      </c>
      <c r="B876" s="2">
        <v>45144</v>
      </c>
      <c r="C876" s="3" t="s">
        <v>887</v>
      </c>
      <c r="D876" s="3" t="s">
        <v>12</v>
      </c>
      <c r="E876" s="3" t="str" cm="1">
        <f t="array" ref="E876">_xlfn.IFS(Table1[[#This Row],[Age]]&lt;30, "Adolescent",Table1[[#This Row],[Age]]&gt;=50, "Older", Table1[[#This Row],[Age]]&gt;=30, "Adult")</f>
        <v>Older</v>
      </c>
      <c r="F876" s="3">
        <v>51</v>
      </c>
      <c r="G876" s="3" t="s">
        <v>15</v>
      </c>
      <c r="H876" s="3">
        <v>4</v>
      </c>
      <c r="I876" s="4">
        <v>500</v>
      </c>
      <c r="J876" s="13">
        <f>H876*I876</f>
        <v>2000</v>
      </c>
      <c r="K876" s="13">
        <f>J876*$N$3</f>
        <v>30</v>
      </c>
      <c r="L876" s="13">
        <f t="shared" si="13"/>
        <v>40</v>
      </c>
    </row>
    <row r="877" spans="1:12" x14ac:dyDescent="0.3">
      <c r="A877" s="3">
        <v>876</v>
      </c>
      <c r="B877" s="2">
        <v>45208</v>
      </c>
      <c r="C877" s="3" t="s">
        <v>888</v>
      </c>
      <c r="D877" s="3" t="s">
        <v>9</v>
      </c>
      <c r="E877" s="3" t="str" cm="1">
        <f t="array" ref="E877">_xlfn.IFS(Table1[[#This Row],[Age]]&lt;30, "Adolescent",Table1[[#This Row],[Age]]&gt;=50, "Older", Table1[[#This Row],[Age]]&gt;=30, "Adult")</f>
        <v>Adult</v>
      </c>
      <c r="F877" s="3">
        <v>43</v>
      </c>
      <c r="G877" s="3" t="s">
        <v>13</v>
      </c>
      <c r="H877" s="3">
        <v>4</v>
      </c>
      <c r="I877" s="4">
        <v>30</v>
      </c>
      <c r="J877" s="13">
        <f>H877*I877</f>
        <v>120</v>
      </c>
      <c r="K877" s="13">
        <f>J877*$N$3</f>
        <v>1.7999999999999998</v>
      </c>
      <c r="L877" s="13">
        <f t="shared" si="13"/>
        <v>2.4</v>
      </c>
    </row>
    <row r="878" spans="1:12" x14ac:dyDescent="0.3">
      <c r="A878" s="3">
        <v>877</v>
      </c>
      <c r="B878" s="2">
        <v>45096</v>
      </c>
      <c r="C878" s="3" t="s">
        <v>889</v>
      </c>
      <c r="D878" s="3" t="s">
        <v>12</v>
      </c>
      <c r="E878" s="3" t="str" cm="1">
        <f t="array" ref="E878">_xlfn.IFS(Table1[[#This Row],[Age]]&lt;30, "Adolescent",Table1[[#This Row],[Age]]&gt;=50, "Older", Table1[[#This Row],[Age]]&gt;=30, "Adult")</f>
        <v>Older</v>
      </c>
      <c r="F878" s="3">
        <v>58</v>
      </c>
      <c r="G878" s="3" t="s">
        <v>13</v>
      </c>
      <c r="H878" s="3">
        <v>1</v>
      </c>
      <c r="I878" s="4">
        <v>25</v>
      </c>
      <c r="J878" s="13">
        <f>H878*I878</f>
        <v>25</v>
      </c>
      <c r="K878" s="13">
        <f>J878*$N$3</f>
        <v>0.375</v>
      </c>
      <c r="L878" s="13">
        <f t="shared" si="13"/>
        <v>0.5</v>
      </c>
    </row>
    <row r="879" spans="1:12" x14ac:dyDescent="0.3">
      <c r="A879" s="3">
        <v>878</v>
      </c>
      <c r="B879" s="2">
        <v>45107</v>
      </c>
      <c r="C879" s="3" t="s">
        <v>890</v>
      </c>
      <c r="D879" s="3" t="s">
        <v>12</v>
      </c>
      <c r="E879" s="3" t="str" cm="1">
        <f t="array" ref="E879">_xlfn.IFS(Table1[[#This Row],[Age]]&lt;30, "Adolescent",Table1[[#This Row],[Age]]&gt;=50, "Older", Table1[[#This Row],[Age]]&gt;=30, "Adult")</f>
        <v>Adolescent</v>
      </c>
      <c r="F879" s="3">
        <v>20</v>
      </c>
      <c r="G879" s="3" t="s">
        <v>13</v>
      </c>
      <c r="H879" s="3">
        <v>1</v>
      </c>
      <c r="I879" s="4">
        <v>30</v>
      </c>
      <c r="J879" s="13">
        <f>H879*I879</f>
        <v>30</v>
      </c>
      <c r="K879" s="13">
        <f>J879*$N$3</f>
        <v>0.44999999999999996</v>
      </c>
      <c r="L879" s="13">
        <f t="shared" si="13"/>
        <v>0.6</v>
      </c>
    </row>
    <row r="880" spans="1:12" x14ac:dyDescent="0.3">
      <c r="A880" s="3">
        <v>879</v>
      </c>
      <c r="B880" s="2">
        <v>45286</v>
      </c>
      <c r="C880" s="3" t="s">
        <v>891</v>
      </c>
      <c r="D880" s="3" t="s">
        <v>9</v>
      </c>
      <c r="E880" s="3" t="str" cm="1">
        <f t="array" ref="E880">_xlfn.IFS(Table1[[#This Row],[Age]]&lt;30, "Adolescent",Table1[[#This Row],[Age]]&gt;=50, "Older", Table1[[#This Row],[Age]]&gt;=30, "Adult")</f>
        <v>Adolescent</v>
      </c>
      <c r="F880" s="3">
        <v>23</v>
      </c>
      <c r="G880" s="3" t="s">
        <v>13</v>
      </c>
      <c r="H880" s="3">
        <v>1</v>
      </c>
      <c r="I880" s="4">
        <v>30</v>
      </c>
      <c r="J880" s="13">
        <f>H880*I880</f>
        <v>30</v>
      </c>
      <c r="K880" s="13">
        <f>J880*$N$3</f>
        <v>0.44999999999999996</v>
      </c>
      <c r="L880" s="13">
        <f t="shared" si="13"/>
        <v>0.6</v>
      </c>
    </row>
    <row r="881" spans="1:12" x14ac:dyDescent="0.3">
      <c r="A881" s="3">
        <v>880</v>
      </c>
      <c r="B881" s="2">
        <v>45159</v>
      </c>
      <c r="C881" s="3" t="s">
        <v>892</v>
      </c>
      <c r="D881" s="3" t="s">
        <v>9</v>
      </c>
      <c r="E881" s="3" t="str" cm="1">
        <f t="array" ref="E881">_xlfn.IFS(Table1[[#This Row],[Age]]&lt;30, "Adolescent",Table1[[#This Row],[Age]]&gt;=50, "Older", Table1[[#This Row],[Age]]&gt;=30, "Adult")</f>
        <v>Adolescent</v>
      </c>
      <c r="F881" s="3">
        <v>22</v>
      </c>
      <c r="G881" s="3" t="s">
        <v>10</v>
      </c>
      <c r="H881" s="3">
        <v>2</v>
      </c>
      <c r="I881" s="4">
        <v>500</v>
      </c>
      <c r="J881" s="13">
        <f>H881*I881</f>
        <v>1000</v>
      </c>
      <c r="K881" s="13">
        <f>J881*$N$3</f>
        <v>15</v>
      </c>
      <c r="L881" s="13">
        <f t="shared" si="13"/>
        <v>20</v>
      </c>
    </row>
    <row r="882" spans="1:12" x14ac:dyDescent="0.3">
      <c r="A882" s="3">
        <v>881</v>
      </c>
      <c r="B882" s="2">
        <v>45065</v>
      </c>
      <c r="C882" s="3" t="s">
        <v>893</v>
      </c>
      <c r="D882" s="3" t="s">
        <v>9</v>
      </c>
      <c r="E882" s="3" t="str" cm="1">
        <f t="array" ref="E882">_xlfn.IFS(Table1[[#This Row],[Age]]&lt;30, "Adolescent",Table1[[#This Row],[Age]]&gt;=50, "Older", Table1[[#This Row],[Age]]&gt;=30, "Adult")</f>
        <v>Adolescent</v>
      </c>
      <c r="F882" s="3">
        <v>22</v>
      </c>
      <c r="G882" s="3" t="s">
        <v>15</v>
      </c>
      <c r="H882" s="3">
        <v>1</v>
      </c>
      <c r="I882" s="4">
        <v>300</v>
      </c>
      <c r="J882" s="13">
        <f>H882*I882</f>
        <v>300</v>
      </c>
      <c r="K882" s="13">
        <f>J882*$N$3</f>
        <v>4.5</v>
      </c>
      <c r="L882" s="13">
        <f t="shared" si="13"/>
        <v>6</v>
      </c>
    </row>
    <row r="883" spans="1:12" x14ac:dyDescent="0.3">
      <c r="A883" s="3">
        <v>882</v>
      </c>
      <c r="B883" s="2">
        <v>45083</v>
      </c>
      <c r="C883" s="3" t="s">
        <v>894</v>
      </c>
      <c r="D883" s="3" t="s">
        <v>12</v>
      </c>
      <c r="E883" s="3" t="str" cm="1">
        <f t="array" ref="E883">_xlfn.IFS(Table1[[#This Row],[Age]]&lt;30, "Adolescent",Table1[[#This Row],[Age]]&gt;=50, "Older", Table1[[#This Row],[Age]]&gt;=30, "Adult")</f>
        <v>Older</v>
      </c>
      <c r="F883" s="3">
        <v>64</v>
      </c>
      <c r="G883" s="3" t="s">
        <v>15</v>
      </c>
      <c r="H883" s="3">
        <v>2</v>
      </c>
      <c r="I883" s="4">
        <v>25</v>
      </c>
      <c r="J883" s="13">
        <f>H883*I883</f>
        <v>50</v>
      </c>
      <c r="K883" s="13">
        <f>J883*$N$3</f>
        <v>0.75</v>
      </c>
      <c r="L883" s="13">
        <f t="shared" si="13"/>
        <v>1</v>
      </c>
    </row>
    <row r="884" spans="1:12" x14ac:dyDescent="0.3">
      <c r="A884" s="3">
        <v>883</v>
      </c>
      <c r="B884" s="2">
        <v>45055</v>
      </c>
      <c r="C884" s="3" t="s">
        <v>895</v>
      </c>
      <c r="D884" s="3" t="s">
        <v>9</v>
      </c>
      <c r="E884" s="3" t="str" cm="1">
        <f t="array" ref="E884">_xlfn.IFS(Table1[[#This Row],[Age]]&lt;30, "Adolescent",Table1[[#This Row],[Age]]&gt;=50, "Older", Table1[[#This Row],[Age]]&gt;=30, "Adult")</f>
        <v>Adult</v>
      </c>
      <c r="F884" s="3">
        <v>40</v>
      </c>
      <c r="G884" s="3" t="s">
        <v>15</v>
      </c>
      <c r="H884" s="3">
        <v>1</v>
      </c>
      <c r="I884" s="4">
        <v>500</v>
      </c>
      <c r="J884" s="13">
        <f>H884*I884</f>
        <v>500</v>
      </c>
      <c r="K884" s="13">
        <f>J884*$N$3</f>
        <v>7.5</v>
      </c>
      <c r="L884" s="13">
        <f t="shared" si="13"/>
        <v>10</v>
      </c>
    </row>
    <row r="885" spans="1:12" x14ac:dyDescent="0.3">
      <c r="A885" s="3">
        <v>884</v>
      </c>
      <c r="B885" s="2">
        <v>45045</v>
      </c>
      <c r="C885" s="3" t="s">
        <v>896</v>
      </c>
      <c r="D885" s="3" t="s">
        <v>12</v>
      </c>
      <c r="E885" s="3" t="str" cm="1">
        <f t="array" ref="E885">_xlfn.IFS(Table1[[#This Row],[Age]]&lt;30, "Adolescent",Table1[[#This Row],[Age]]&gt;=50, "Older", Table1[[#This Row],[Age]]&gt;=30, "Adult")</f>
        <v>Adolescent</v>
      </c>
      <c r="F885" s="3">
        <v>26</v>
      </c>
      <c r="G885" s="3" t="s">
        <v>13</v>
      </c>
      <c r="H885" s="3">
        <v>2</v>
      </c>
      <c r="I885" s="4">
        <v>30</v>
      </c>
      <c r="J885" s="13">
        <f>H885*I885</f>
        <v>60</v>
      </c>
      <c r="K885" s="13">
        <f>J885*$N$3</f>
        <v>0.89999999999999991</v>
      </c>
      <c r="L885" s="13">
        <f t="shared" si="13"/>
        <v>1.2</v>
      </c>
    </row>
    <row r="886" spans="1:12" x14ac:dyDescent="0.3">
      <c r="A886" s="3">
        <v>885</v>
      </c>
      <c r="B886" s="2">
        <v>44988</v>
      </c>
      <c r="C886" s="3" t="s">
        <v>897</v>
      </c>
      <c r="D886" s="3" t="s">
        <v>12</v>
      </c>
      <c r="E886" s="3" t="str" cm="1">
        <f t="array" ref="E886">_xlfn.IFS(Table1[[#This Row],[Age]]&lt;30, "Adolescent",Table1[[#This Row],[Age]]&gt;=50, "Older", Table1[[#This Row],[Age]]&gt;=30, "Adult")</f>
        <v>Older</v>
      </c>
      <c r="F886" s="3">
        <v>52</v>
      </c>
      <c r="G886" s="3" t="s">
        <v>13</v>
      </c>
      <c r="H886" s="3">
        <v>4</v>
      </c>
      <c r="I886" s="4">
        <v>30</v>
      </c>
      <c r="J886" s="13">
        <f>H886*I886</f>
        <v>120</v>
      </c>
      <c r="K886" s="13">
        <f>J886*$N$3</f>
        <v>1.7999999999999998</v>
      </c>
      <c r="L886" s="13">
        <f t="shared" si="13"/>
        <v>2.4</v>
      </c>
    </row>
    <row r="887" spans="1:12" x14ac:dyDescent="0.3">
      <c r="A887" s="3">
        <v>886</v>
      </c>
      <c r="B887" s="2">
        <v>45025</v>
      </c>
      <c r="C887" s="3" t="s">
        <v>898</v>
      </c>
      <c r="D887" s="3" t="s">
        <v>9</v>
      </c>
      <c r="E887" s="3" t="str" cm="1">
        <f t="array" ref="E887">_xlfn.IFS(Table1[[#This Row],[Age]]&lt;30, "Adolescent",Table1[[#This Row],[Age]]&gt;=50, "Older", Table1[[#This Row],[Age]]&gt;=30, "Adult")</f>
        <v>Adult</v>
      </c>
      <c r="F887" s="3">
        <v>37</v>
      </c>
      <c r="G887" s="3" t="s">
        <v>15</v>
      </c>
      <c r="H887" s="3">
        <v>3</v>
      </c>
      <c r="I887" s="4">
        <v>300</v>
      </c>
      <c r="J887" s="13">
        <f>H887*I887</f>
        <v>900</v>
      </c>
      <c r="K887" s="13">
        <f>J887*$N$3</f>
        <v>13.5</v>
      </c>
      <c r="L887" s="13">
        <f t="shared" si="13"/>
        <v>18</v>
      </c>
    </row>
    <row r="888" spans="1:12" x14ac:dyDescent="0.3">
      <c r="A888" s="3">
        <v>887</v>
      </c>
      <c r="B888" s="2">
        <v>45088</v>
      </c>
      <c r="C888" s="3" t="s">
        <v>899</v>
      </c>
      <c r="D888" s="3" t="s">
        <v>9</v>
      </c>
      <c r="E888" s="3" t="str" cm="1">
        <f t="array" ref="E888">_xlfn.IFS(Table1[[#This Row],[Age]]&lt;30, "Adolescent",Table1[[#This Row],[Age]]&gt;=50, "Older", Table1[[#This Row],[Age]]&gt;=30, "Adult")</f>
        <v>Older</v>
      </c>
      <c r="F888" s="3">
        <v>59</v>
      </c>
      <c r="G888" s="3" t="s">
        <v>13</v>
      </c>
      <c r="H888" s="3">
        <v>4</v>
      </c>
      <c r="I888" s="4">
        <v>25</v>
      </c>
      <c r="J888" s="13">
        <f>H888*I888</f>
        <v>100</v>
      </c>
      <c r="K888" s="13">
        <f>J888*$N$3</f>
        <v>1.5</v>
      </c>
      <c r="L888" s="13">
        <f t="shared" si="13"/>
        <v>2</v>
      </c>
    </row>
    <row r="889" spans="1:12" x14ac:dyDescent="0.3">
      <c r="A889" s="3">
        <v>888</v>
      </c>
      <c r="B889" s="2">
        <v>44988</v>
      </c>
      <c r="C889" s="3" t="s">
        <v>900</v>
      </c>
      <c r="D889" s="3" t="s">
        <v>12</v>
      </c>
      <c r="E889" s="3" t="str" cm="1">
        <f t="array" ref="E889">_xlfn.IFS(Table1[[#This Row],[Age]]&lt;30, "Adolescent",Table1[[#This Row],[Age]]&gt;=50, "Older", Table1[[#This Row],[Age]]&gt;=30, "Adult")</f>
        <v>Older</v>
      </c>
      <c r="F889" s="3">
        <v>52</v>
      </c>
      <c r="G889" s="3" t="s">
        <v>15</v>
      </c>
      <c r="H889" s="3">
        <v>4</v>
      </c>
      <c r="I889" s="4">
        <v>25</v>
      </c>
      <c r="J889" s="13">
        <f>H889*I889</f>
        <v>100</v>
      </c>
      <c r="K889" s="13">
        <f>J889*$N$3</f>
        <v>1.5</v>
      </c>
      <c r="L889" s="13">
        <f t="shared" si="13"/>
        <v>2</v>
      </c>
    </row>
    <row r="890" spans="1:12" x14ac:dyDescent="0.3">
      <c r="A890" s="3">
        <v>889</v>
      </c>
      <c r="B890" s="2">
        <v>45201</v>
      </c>
      <c r="C890" s="3" t="s">
        <v>901</v>
      </c>
      <c r="D890" s="3" t="s">
        <v>12</v>
      </c>
      <c r="E890" s="3" t="str" cm="1">
        <f t="array" ref="E890">_xlfn.IFS(Table1[[#This Row],[Age]]&lt;30, "Adolescent",Table1[[#This Row],[Age]]&gt;=50, "Older", Table1[[#This Row],[Age]]&gt;=30, "Adult")</f>
        <v>Adult</v>
      </c>
      <c r="F890" s="3">
        <v>35</v>
      </c>
      <c r="G890" s="3" t="s">
        <v>15</v>
      </c>
      <c r="H890" s="3">
        <v>1</v>
      </c>
      <c r="I890" s="4">
        <v>50</v>
      </c>
      <c r="J890" s="13">
        <f>H890*I890</f>
        <v>50</v>
      </c>
      <c r="K890" s="13">
        <f>J890*$N$3</f>
        <v>0.75</v>
      </c>
      <c r="L890" s="13">
        <f t="shared" si="13"/>
        <v>1</v>
      </c>
    </row>
    <row r="891" spans="1:12" x14ac:dyDescent="0.3">
      <c r="A891" s="3">
        <v>890</v>
      </c>
      <c r="B891" s="2">
        <v>45280</v>
      </c>
      <c r="C891" s="3" t="s">
        <v>902</v>
      </c>
      <c r="D891" s="3" t="s">
        <v>9</v>
      </c>
      <c r="E891" s="3" t="str" cm="1">
        <f t="array" ref="E891">_xlfn.IFS(Table1[[#This Row],[Age]]&lt;30, "Adolescent",Table1[[#This Row],[Age]]&gt;=50, "Older", Table1[[#This Row],[Age]]&gt;=30, "Adult")</f>
        <v>Adult</v>
      </c>
      <c r="F891" s="3">
        <v>34</v>
      </c>
      <c r="G891" s="3" t="s">
        <v>15</v>
      </c>
      <c r="H891" s="3">
        <v>2</v>
      </c>
      <c r="I891" s="4">
        <v>25</v>
      </c>
      <c r="J891" s="13">
        <f>H891*I891</f>
        <v>50</v>
      </c>
      <c r="K891" s="13">
        <f>J891*$N$3</f>
        <v>0.75</v>
      </c>
      <c r="L891" s="13">
        <f t="shared" si="13"/>
        <v>1</v>
      </c>
    </row>
    <row r="892" spans="1:12" x14ac:dyDescent="0.3">
      <c r="A892" s="3">
        <v>891</v>
      </c>
      <c r="B892" s="2">
        <v>45021</v>
      </c>
      <c r="C892" s="3" t="s">
        <v>903</v>
      </c>
      <c r="D892" s="3" t="s">
        <v>9</v>
      </c>
      <c r="E892" s="3" t="str" cm="1">
        <f t="array" ref="E892">_xlfn.IFS(Table1[[#This Row],[Age]]&lt;30, "Adolescent",Table1[[#This Row],[Age]]&gt;=50, "Older", Table1[[#This Row],[Age]]&gt;=30, "Adult")</f>
        <v>Adult</v>
      </c>
      <c r="F892" s="3">
        <v>41</v>
      </c>
      <c r="G892" s="3" t="s">
        <v>15</v>
      </c>
      <c r="H892" s="3">
        <v>3</v>
      </c>
      <c r="I892" s="4">
        <v>300</v>
      </c>
      <c r="J892" s="13">
        <f>H892*I892</f>
        <v>900</v>
      </c>
      <c r="K892" s="13">
        <f>J892*$N$3</f>
        <v>13.5</v>
      </c>
      <c r="L892" s="13">
        <f t="shared" si="13"/>
        <v>18</v>
      </c>
    </row>
    <row r="893" spans="1:12" x14ac:dyDescent="0.3">
      <c r="A893" s="3">
        <v>892</v>
      </c>
      <c r="B893" s="2">
        <v>45025</v>
      </c>
      <c r="C893" s="3" t="s">
        <v>904</v>
      </c>
      <c r="D893" s="3" t="s">
        <v>9</v>
      </c>
      <c r="E893" s="3" t="str" cm="1">
        <f t="array" ref="E893">_xlfn.IFS(Table1[[#This Row],[Age]]&lt;30, "Adolescent",Table1[[#This Row],[Age]]&gt;=50, "Older", Table1[[#This Row],[Age]]&gt;=30, "Adult")</f>
        <v>Adolescent</v>
      </c>
      <c r="F893" s="3">
        <v>20</v>
      </c>
      <c r="G893" s="3" t="s">
        <v>15</v>
      </c>
      <c r="H893" s="3">
        <v>1</v>
      </c>
      <c r="I893" s="4">
        <v>50</v>
      </c>
      <c r="J893" s="13">
        <f>H893*I893</f>
        <v>50</v>
      </c>
      <c r="K893" s="13">
        <f>J893*$N$3</f>
        <v>0.75</v>
      </c>
      <c r="L893" s="13">
        <f t="shared" si="13"/>
        <v>1</v>
      </c>
    </row>
    <row r="894" spans="1:12" x14ac:dyDescent="0.3">
      <c r="A894" s="3">
        <v>893</v>
      </c>
      <c r="B894" s="2">
        <v>45037</v>
      </c>
      <c r="C894" s="3" t="s">
        <v>905</v>
      </c>
      <c r="D894" s="3" t="s">
        <v>9</v>
      </c>
      <c r="E894" s="3" t="str" cm="1">
        <f t="array" ref="E894">_xlfn.IFS(Table1[[#This Row],[Age]]&lt;30, "Adolescent",Table1[[#This Row],[Age]]&gt;=50, "Older", Table1[[#This Row],[Age]]&gt;=30, "Adult")</f>
        <v>Adult</v>
      </c>
      <c r="F894" s="3">
        <v>49</v>
      </c>
      <c r="G894" s="3" t="s">
        <v>15</v>
      </c>
      <c r="H894" s="3">
        <v>1</v>
      </c>
      <c r="I894" s="4">
        <v>50</v>
      </c>
      <c r="J894" s="13">
        <f>H894*I894</f>
        <v>50</v>
      </c>
      <c r="K894" s="13">
        <f>J894*$N$3</f>
        <v>0.75</v>
      </c>
      <c r="L894" s="13">
        <f t="shared" si="13"/>
        <v>1</v>
      </c>
    </row>
    <row r="895" spans="1:12" x14ac:dyDescent="0.3">
      <c r="A895" s="3">
        <v>894</v>
      </c>
      <c r="B895" s="2">
        <v>45174</v>
      </c>
      <c r="C895" s="3" t="s">
        <v>906</v>
      </c>
      <c r="D895" s="3" t="s">
        <v>9</v>
      </c>
      <c r="E895" s="3" t="str" cm="1">
        <f t="array" ref="E895">_xlfn.IFS(Table1[[#This Row],[Age]]&lt;30, "Adolescent",Table1[[#This Row],[Age]]&gt;=50, "Older", Table1[[#This Row],[Age]]&gt;=30, "Adult")</f>
        <v>Older</v>
      </c>
      <c r="F895" s="3">
        <v>52</v>
      </c>
      <c r="G895" s="3" t="s">
        <v>15</v>
      </c>
      <c r="H895" s="3">
        <v>1</v>
      </c>
      <c r="I895" s="4">
        <v>30</v>
      </c>
      <c r="J895" s="13">
        <f>H895*I895</f>
        <v>30</v>
      </c>
      <c r="K895" s="13">
        <f>J895*$N$3</f>
        <v>0.44999999999999996</v>
      </c>
      <c r="L895" s="13">
        <f t="shared" si="13"/>
        <v>0.6</v>
      </c>
    </row>
    <row r="896" spans="1:12" x14ac:dyDescent="0.3">
      <c r="A896" s="3">
        <v>895</v>
      </c>
      <c r="B896" s="2">
        <v>45068</v>
      </c>
      <c r="C896" s="3" t="s">
        <v>907</v>
      </c>
      <c r="D896" s="3" t="s">
        <v>12</v>
      </c>
      <c r="E896" s="3" t="str" cm="1">
        <f t="array" ref="E896">_xlfn.IFS(Table1[[#This Row],[Age]]&lt;30, "Adolescent",Table1[[#This Row],[Age]]&gt;=50, "Older", Table1[[#This Row],[Age]]&gt;=30, "Adult")</f>
        <v>Older</v>
      </c>
      <c r="F896" s="3">
        <v>55</v>
      </c>
      <c r="G896" s="3" t="s">
        <v>13</v>
      </c>
      <c r="H896" s="3">
        <v>4</v>
      </c>
      <c r="I896" s="4">
        <v>30</v>
      </c>
      <c r="J896" s="13">
        <f>H896*I896</f>
        <v>120</v>
      </c>
      <c r="K896" s="13">
        <f>J896*$N$3</f>
        <v>1.7999999999999998</v>
      </c>
      <c r="L896" s="13">
        <f t="shared" si="13"/>
        <v>2.4</v>
      </c>
    </row>
    <row r="897" spans="1:12" x14ac:dyDescent="0.3">
      <c r="A897" s="3">
        <v>896</v>
      </c>
      <c r="B897" s="2">
        <v>45228</v>
      </c>
      <c r="C897" s="3" t="s">
        <v>908</v>
      </c>
      <c r="D897" s="3" t="s">
        <v>12</v>
      </c>
      <c r="E897" s="3" t="str" cm="1">
        <f t="array" ref="E897">_xlfn.IFS(Table1[[#This Row],[Age]]&lt;30, "Adolescent",Table1[[#This Row],[Age]]&gt;=50, "Older", Table1[[#This Row],[Age]]&gt;=30, "Adult")</f>
        <v>Adult</v>
      </c>
      <c r="F897" s="3">
        <v>30</v>
      </c>
      <c r="G897" s="3" t="s">
        <v>15</v>
      </c>
      <c r="H897" s="3">
        <v>2</v>
      </c>
      <c r="I897" s="4">
        <v>25</v>
      </c>
      <c r="J897" s="13">
        <f>H897*I897</f>
        <v>50</v>
      </c>
      <c r="K897" s="13">
        <f>J897*$N$3</f>
        <v>0.75</v>
      </c>
      <c r="L897" s="13">
        <f t="shared" si="13"/>
        <v>1</v>
      </c>
    </row>
    <row r="898" spans="1:12" x14ac:dyDescent="0.3">
      <c r="A898" s="3">
        <v>897</v>
      </c>
      <c r="B898" s="2">
        <v>45195</v>
      </c>
      <c r="C898" s="3" t="s">
        <v>909</v>
      </c>
      <c r="D898" s="3" t="s">
        <v>12</v>
      </c>
      <c r="E898" s="3" t="str" cm="1">
        <f t="array" ref="E898">_xlfn.IFS(Table1[[#This Row],[Age]]&lt;30, "Adolescent",Table1[[#This Row],[Age]]&gt;=50, "Older", Table1[[#This Row],[Age]]&gt;=30, "Adult")</f>
        <v>Older</v>
      </c>
      <c r="F898" s="3">
        <v>64</v>
      </c>
      <c r="G898" s="3" t="s">
        <v>15</v>
      </c>
      <c r="H898" s="3">
        <v>2</v>
      </c>
      <c r="I898" s="4">
        <v>50</v>
      </c>
      <c r="J898" s="13">
        <f>H898*I898</f>
        <v>100</v>
      </c>
      <c r="K898" s="13">
        <f>J898*$N$3</f>
        <v>1.5</v>
      </c>
      <c r="L898" s="13">
        <f t="shared" si="13"/>
        <v>2</v>
      </c>
    </row>
    <row r="899" spans="1:12" x14ac:dyDescent="0.3">
      <c r="A899" s="3">
        <v>898</v>
      </c>
      <c r="B899" s="2">
        <v>45232</v>
      </c>
      <c r="C899" s="3" t="s">
        <v>910</v>
      </c>
      <c r="D899" s="3" t="s">
        <v>12</v>
      </c>
      <c r="E899" s="3" t="str" cm="1">
        <f t="array" ref="E899">_xlfn.IFS(Table1[[#This Row],[Age]]&lt;30, "Adolescent",Table1[[#This Row],[Age]]&gt;=50, "Older", Table1[[#This Row],[Age]]&gt;=30, "Adult")</f>
        <v>Adult</v>
      </c>
      <c r="F899" s="3">
        <v>42</v>
      </c>
      <c r="G899" s="3" t="s">
        <v>13</v>
      </c>
      <c r="H899" s="3">
        <v>3</v>
      </c>
      <c r="I899" s="4">
        <v>30</v>
      </c>
      <c r="J899" s="13">
        <f>H899*I899</f>
        <v>90</v>
      </c>
      <c r="K899" s="13">
        <f>J899*$N$3</f>
        <v>1.3499999999999999</v>
      </c>
      <c r="L899" s="13">
        <f t="shared" ref="L899:L962" si="14">J899*$N$4</f>
        <v>1.8</v>
      </c>
    </row>
    <row r="900" spans="1:12" x14ac:dyDescent="0.3">
      <c r="A900" s="3">
        <v>899</v>
      </c>
      <c r="B900" s="2">
        <v>45071</v>
      </c>
      <c r="C900" s="3" t="s">
        <v>911</v>
      </c>
      <c r="D900" s="3" t="s">
        <v>9</v>
      </c>
      <c r="E900" s="3" t="str" cm="1">
        <f t="array" ref="E900">_xlfn.IFS(Table1[[#This Row],[Age]]&lt;30, "Adolescent",Table1[[#This Row],[Age]]&gt;=50, "Older", Table1[[#This Row],[Age]]&gt;=30, "Adult")</f>
        <v>Adolescent</v>
      </c>
      <c r="F900" s="3">
        <v>26</v>
      </c>
      <c r="G900" s="3" t="s">
        <v>13</v>
      </c>
      <c r="H900" s="3">
        <v>2</v>
      </c>
      <c r="I900" s="4">
        <v>300</v>
      </c>
      <c r="J900" s="13">
        <f>H900*I900</f>
        <v>600</v>
      </c>
      <c r="K900" s="13">
        <f>J900*$N$3</f>
        <v>9</v>
      </c>
      <c r="L900" s="13">
        <f t="shared" si="14"/>
        <v>12</v>
      </c>
    </row>
    <row r="901" spans="1:12" x14ac:dyDescent="0.3">
      <c r="A901" s="3">
        <v>900</v>
      </c>
      <c r="B901" s="2">
        <v>44978</v>
      </c>
      <c r="C901" s="3" t="s">
        <v>912</v>
      </c>
      <c r="D901" s="3" t="s">
        <v>9</v>
      </c>
      <c r="E901" s="3" t="str" cm="1">
        <f t="array" ref="E901">_xlfn.IFS(Table1[[#This Row],[Age]]&lt;30, "Adolescent",Table1[[#This Row],[Age]]&gt;=50, "Older", Table1[[#This Row],[Age]]&gt;=30, "Adult")</f>
        <v>Adolescent</v>
      </c>
      <c r="F901" s="3">
        <v>21</v>
      </c>
      <c r="G901" s="3" t="s">
        <v>13</v>
      </c>
      <c r="H901" s="3">
        <v>2</v>
      </c>
      <c r="I901" s="4">
        <v>30</v>
      </c>
      <c r="J901" s="13">
        <f>H901*I901</f>
        <v>60</v>
      </c>
      <c r="K901" s="13">
        <f>J901*$N$3</f>
        <v>0.89999999999999991</v>
      </c>
      <c r="L901" s="13">
        <f t="shared" si="14"/>
        <v>1.2</v>
      </c>
    </row>
    <row r="902" spans="1:12" x14ac:dyDescent="0.3">
      <c r="A902" s="3">
        <v>901</v>
      </c>
      <c r="B902" s="2">
        <v>45026</v>
      </c>
      <c r="C902" s="3" t="s">
        <v>913</v>
      </c>
      <c r="D902" s="3" t="s">
        <v>9</v>
      </c>
      <c r="E902" s="3" t="str" cm="1">
        <f t="array" ref="E902">_xlfn.IFS(Table1[[#This Row],[Age]]&lt;30, "Adolescent",Table1[[#This Row],[Age]]&gt;=50, "Older", Table1[[#This Row],[Age]]&gt;=30, "Adult")</f>
        <v>Adult</v>
      </c>
      <c r="F902" s="3">
        <v>31</v>
      </c>
      <c r="G902" s="3" t="s">
        <v>15</v>
      </c>
      <c r="H902" s="3">
        <v>1</v>
      </c>
      <c r="I902" s="4">
        <v>30</v>
      </c>
      <c r="J902" s="13">
        <f>H902*I902</f>
        <v>30</v>
      </c>
      <c r="K902" s="13">
        <f>J902*$N$3</f>
        <v>0.44999999999999996</v>
      </c>
      <c r="L902" s="13">
        <f t="shared" si="14"/>
        <v>0.6</v>
      </c>
    </row>
    <row r="903" spans="1:12" x14ac:dyDescent="0.3">
      <c r="A903" s="3">
        <v>902</v>
      </c>
      <c r="B903" s="2">
        <v>45078</v>
      </c>
      <c r="C903" s="3" t="s">
        <v>914</v>
      </c>
      <c r="D903" s="3" t="s">
        <v>12</v>
      </c>
      <c r="E903" s="3" t="str" cm="1">
        <f t="array" ref="E903">_xlfn.IFS(Table1[[#This Row],[Age]]&lt;30, "Adolescent",Table1[[#This Row],[Age]]&gt;=50, "Older", Table1[[#This Row],[Age]]&gt;=30, "Adult")</f>
        <v>Older</v>
      </c>
      <c r="F903" s="3">
        <v>54</v>
      </c>
      <c r="G903" s="3" t="s">
        <v>10</v>
      </c>
      <c r="H903" s="3">
        <v>1</v>
      </c>
      <c r="I903" s="4">
        <v>50</v>
      </c>
      <c r="J903" s="13">
        <f>H903*I903</f>
        <v>50</v>
      </c>
      <c r="K903" s="13">
        <f>J903*$N$3</f>
        <v>0.75</v>
      </c>
      <c r="L903" s="13">
        <f t="shared" si="14"/>
        <v>1</v>
      </c>
    </row>
    <row r="904" spans="1:12" x14ac:dyDescent="0.3">
      <c r="A904" s="3">
        <v>903</v>
      </c>
      <c r="B904" s="2">
        <v>45043</v>
      </c>
      <c r="C904" s="3" t="s">
        <v>915</v>
      </c>
      <c r="D904" s="3" t="s">
        <v>12</v>
      </c>
      <c r="E904" s="3" t="str" cm="1">
        <f t="array" ref="E904">_xlfn.IFS(Table1[[#This Row],[Age]]&lt;30, "Adolescent",Table1[[#This Row],[Age]]&gt;=50, "Older", Table1[[#This Row],[Age]]&gt;=30, "Adult")</f>
        <v>Older</v>
      </c>
      <c r="F904" s="3">
        <v>51</v>
      </c>
      <c r="G904" s="3" t="s">
        <v>10</v>
      </c>
      <c r="H904" s="3">
        <v>4</v>
      </c>
      <c r="I904" s="4">
        <v>50</v>
      </c>
      <c r="J904" s="13">
        <f>H904*I904</f>
        <v>200</v>
      </c>
      <c r="K904" s="13">
        <f>J904*$N$3</f>
        <v>3</v>
      </c>
      <c r="L904" s="13">
        <f t="shared" si="14"/>
        <v>4</v>
      </c>
    </row>
    <row r="905" spans="1:12" x14ac:dyDescent="0.3">
      <c r="A905" s="3">
        <v>904</v>
      </c>
      <c r="B905" s="2">
        <v>45111</v>
      </c>
      <c r="C905" s="3" t="s">
        <v>916</v>
      </c>
      <c r="D905" s="3" t="s">
        <v>9</v>
      </c>
      <c r="E905" s="3" t="str" cm="1">
        <f t="array" ref="E905">_xlfn.IFS(Table1[[#This Row],[Age]]&lt;30, "Adolescent",Table1[[#This Row],[Age]]&gt;=50, "Older", Table1[[#This Row],[Age]]&gt;=30, "Adult")</f>
        <v>Adolescent</v>
      </c>
      <c r="F905" s="3">
        <v>28</v>
      </c>
      <c r="G905" s="3" t="s">
        <v>13</v>
      </c>
      <c r="H905" s="3">
        <v>1</v>
      </c>
      <c r="I905" s="4">
        <v>500</v>
      </c>
      <c r="J905" s="13">
        <f>H905*I905</f>
        <v>500</v>
      </c>
      <c r="K905" s="13">
        <f>J905*$N$3</f>
        <v>7.5</v>
      </c>
      <c r="L905" s="13">
        <f t="shared" si="14"/>
        <v>10</v>
      </c>
    </row>
    <row r="906" spans="1:12" x14ac:dyDescent="0.3">
      <c r="A906" s="3">
        <v>905</v>
      </c>
      <c r="B906" s="2">
        <v>45018</v>
      </c>
      <c r="C906" s="3" t="s">
        <v>917</v>
      </c>
      <c r="D906" s="3" t="s">
        <v>9</v>
      </c>
      <c r="E906" s="3" t="str" cm="1">
        <f t="array" ref="E906">_xlfn.IFS(Table1[[#This Row],[Age]]&lt;30, "Adolescent",Table1[[#This Row],[Age]]&gt;=50, "Older", Table1[[#This Row],[Age]]&gt;=30, "Adult")</f>
        <v>Older</v>
      </c>
      <c r="F906" s="3">
        <v>58</v>
      </c>
      <c r="G906" s="3" t="s">
        <v>10</v>
      </c>
      <c r="H906" s="3">
        <v>1</v>
      </c>
      <c r="I906" s="4">
        <v>300</v>
      </c>
      <c r="J906" s="13">
        <f>H906*I906</f>
        <v>300</v>
      </c>
      <c r="K906" s="13">
        <f>J906*$N$3</f>
        <v>4.5</v>
      </c>
      <c r="L906" s="13">
        <f t="shared" si="14"/>
        <v>6</v>
      </c>
    </row>
    <row r="907" spans="1:12" x14ac:dyDescent="0.3">
      <c r="A907" s="3">
        <v>906</v>
      </c>
      <c r="B907" s="2">
        <v>45081</v>
      </c>
      <c r="C907" s="3" t="s">
        <v>918</v>
      </c>
      <c r="D907" s="3" t="s">
        <v>12</v>
      </c>
      <c r="E907" s="3" t="str" cm="1">
        <f t="array" ref="E907">_xlfn.IFS(Table1[[#This Row],[Age]]&lt;30, "Adolescent",Table1[[#This Row],[Age]]&gt;=50, "Older", Table1[[#This Row],[Age]]&gt;=30, "Adult")</f>
        <v>Adolescent</v>
      </c>
      <c r="F907" s="3">
        <v>20</v>
      </c>
      <c r="G907" s="3" t="s">
        <v>13</v>
      </c>
      <c r="H907" s="3">
        <v>1</v>
      </c>
      <c r="I907" s="4">
        <v>50</v>
      </c>
      <c r="J907" s="13">
        <f>H907*I907</f>
        <v>50</v>
      </c>
      <c r="K907" s="13">
        <f>J907*$N$3</f>
        <v>0.75</v>
      </c>
      <c r="L907" s="13">
        <f t="shared" si="14"/>
        <v>1</v>
      </c>
    </row>
    <row r="908" spans="1:12" x14ac:dyDescent="0.3">
      <c r="A908" s="3">
        <v>907</v>
      </c>
      <c r="B908" s="2">
        <v>44934</v>
      </c>
      <c r="C908" s="3" t="s">
        <v>919</v>
      </c>
      <c r="D908" s="3" t="s">
        <v>12</v>
      </c>
      <c r="E908" s="3" t="str" cm="1">
        <f t="array" ref="E908">_xlfn.IFS(Table1[[#This Row],[Age]]&lt;30, "Adolescent",Table1[[#This Row],[Age]]&gt;=50, "Older", Table1[[#This Row],[Age]]&gt;=30, "Adult")</f>
        <v>Adult</v>
      </c>
      <c r="F908" s="3">
        <v>45</v>
      </c>
      <c r="G908" s="3" t="s">
        <v>15</v>
      </c>
      <c r="H908" s="3">
        <v>1</v>
      </c>
      <c r="I908" s="4">
        <v>25</v>
      </c>
      <c r="J908" s="13">
        <f>H908*I908</f>
        <v>25</v>
      </c>
      <c r="K908" s="13">
        <f>J908*$N$3</f>
        <v>0.375</v>
      </c>
      <c r="L908" s="13">
        <f t="shared" si="14"/>
        <v>0.5</v>
      </c>
    </row>
    <row r="909" spans="1:12" x14ac:dyDescent="0.3">
      <c r="A909" s="3">
        <v>908</v>
      </c>
      <c r="B909" s="2">
        <v>45289</v>
      </c>
      <c r="C909" s="3" t="s">
        <v>920</v>
      </c>
      <c r="D909" s="3" t="s">
        <v>9</v>
      </c>
      <c r="E909" s="3" t="str" cm="1">
        <f t="array" ref="E909">_xlfn.IFS(Table1[[#This Row],[Age]]&lt;30, "Adolescent",Table1[[#This Row],[Age]]&gt;=50, "Older", Table1[[#This Row],[Age]]&gt;=30, "Adult")</f>
        <v>Adult</v>
      </c>
      <c r="F909" s="3">
        <v>46</v>
      </c>
      <c r="G909" s="3" t="s">
        <v>10</v>
      </c>
      <c r="H909" s="3">
        <v>4</v>
      </c>
      <c r="I909" s="4">
        <v>300</v>
      </c>
      <c r="J909" s="13">
        <f>H909*I909</f>
        <v>1200</v>
      </c>
      <c r="K909" s="13">
        <f>J909*$N$3</f>
        <v>18</v>
      </c>
      <c r="L909" s="13">
        <f t="shared" si="14"/>
        <v>24</v>
      </c>
    </row>
    <row r="910" spans="1:12" x14ac:dyDescent="0.3">
      <c r="A910" s="3">
        <v>909</v>
      </c>
      <c r="B910" s="2">
        <v>45200</v>
      </c>
      <c r="C910" s="3" t="s">
        <v>921</v>
      </c>
      <c r="D910" s="3" t="s">
        <v>9</v>
      </c>
      <c r="E910" s="3" t="str" cm="1">
        <f t="array" ref="E910">_xlfn.IFS(Table1[[#This Row],[Age]]&lt;30, "Adolescent",Table1[[#This Row],[Age]]&gt;=50, "Older", Table1[[#This Row],[Age]]&gt;=30, "Adult")</f>
        <v>Adolescent</v>
      </c>
      <c r="F910" s="3">
        <v>26</v>
      </c>
      <c r="G910" s="3" t="s">
        <v>15</v>
      </c>
      <c r="H910" s="3">
        <v>1</v>
      </c>
      <c r="I910" s="4">
        <v>300</v>
      </c>
      <c r="J910" s="13">
        <f>H910*I910</f>
        <v>300</v>
      </c>
      <c r="K910" s="13">
        <f>J910*$N$3</f>
        <v>4.5</v>
      </c>
      <c r="L910" s="13">
        <f t="shared" si="14"/>
        <v>6</v>
      </c>
    </row>
    <row r="911" spans="1:12" x14ac:dyDescent="0.3">
      <c r="A911" s="3">
        <v>910</v>
      </c>
      <c r="B911" s="2">
        <v>44991</v>
      </c>
      <c r="C911" s="3" t="s">
        <v>922</v>
      </c>
      <c r="D911" s="3" t="s">
        <v>12</v>
      </c>
      <c r="E911" s="3" t="str" cm="1">
        <f t="array" ref="E911">_xlfn.IFS(Table1[[#This Row],[Age]]&lt;30, "Adolescent",Table1[[#This Row],[Age]]&gt;=50, "Older", Table1[[#This Row],[Age]]&gt;=30, "Adult")</f>
        <v>Adolescent</v>
      </c>
      <c r="F911" s="3">
        <v>20</v>
      </c>
      <c r="G911" s="3" t="s">
        <v>10</v>
      </c>
      <c r="H911" s="3">
        <v>3</v>
      </c>
      <c r="I911" s="4">
        <v>50</v>
      </c>
      <c r="J911" s="13">
        <f>H911*I911</f>
        <v>150</v>
      </c>
      <c r="K911" s="13">
        <f>J911*$N$3</f>
        <v>2.25</v>
      </c>
      <c r="L911" s="13">
        <f t="shared" si="14"/>
        <v>3</v>
      </c>
    </row>
    <row r="912" spans="1:12" x14ac:dyDescent="0.3">
      <c r="A912" s="3">
        <v>911</v>
      </c>
      <c r="B912" s="2">
        <v>45067</v>
      </c>
      <c r="C912" s="3" t="s">
        <v>923</v>
      </c>
      <c r="D912" s="3" t="s">
        <v>9</v>
      </c>
      <c r="E912" s="3" t="str" cm="1">
        <f t="array" ref="E912">_xlfn.IFS(Table1[[#This Row],[Age]]&lt;30, "Adolescent",Table1[[#This Row],[Age]]&gt;=50, "Older", Table1[[#This Row],[Age]]&gt;=30, "Adult")</f>
        <v>Adult</v>
      </c>
      <c r="F912" s="3">
        <v>42</v>
      </c>
      <c r="G912" s="3" t="s">
        <v>15</v>
      </c>
      <c r="H912" s="3">
        <v>3</v>
      </c>
      <c r="I912" s="4">
        <v>300</v>
      </c>
      <c r="J912" s="13">
        <f>H912*I912</f>
        <v>900</v>
      </c>
      <c r="K912" s="13">
        <f>J912*$N$3</f>
        <v>13.5</v>
      </c>
      <c r="L912" s="13">
        <f t="shared" si="14"/>
        <v>18</v>
      </c>
    </row>
    <row r="913" spans="1:12" x14ac:dyDescent="0.3">
      <c r="A913" s="3">
        <v>912</v>
      </c>
      <c r="B913" s="2">
        <v>44950</v>
      </c>
      <c r="C913" s="3" t="s">
        <v>924</v>
      </c>
      <c r="D913" s="3" t="s">
        <v>9</v>
      </c>
      <c r="E913" s="3" t="str" cm="1">
        <f t="array" ref="E913">_xlfn.IFS(Table1[[#This Row],[Age]]&lt;30, "Adolescent",Table1[[#This Row],[Age]]&gt;=50, "Older", Table1[[#This Row],[Age]]&gt;=30, "Adult")</f>
        <v>Older</v>
      </c>
      <c r="F913" s="3">
        <v>51</v>
      </c>
      <c r="G913" s="3" t="s">
        <v>10</v>
      </c>
      <c r="H913" s="3">
        <v>3</v>
      </c>
      <c r="I913" s="4">
        <v>50</v>
      </c>
      <c r="J913" s="13">
        <f>H913*I913</f>
        <v>150</v>
      </c>
      <c r="K913" s="13">
        <f>J913*$N$3</f>
        <v>2.25</v>
      </c>
      <c r="L913" s="13">
        <f t="shared" si="14"/>
        <v>3</v>
      </c>
    </row>
    <row r="914" spans="1:12" x14ac:dyDescent="0.3">
      <c r="A914" s="3">
        <v>913</v>
      </c>
      <c r="B914" s="2">
        <v>44954</v>
      </c>
      <c r="C914" s="3" t="s">
        <v>925</v>
      </c>
      <c r="D914" s="3" t="s">
        <v>9</v>
      </c>
      <c r="E914" s="3" t="str" cm="1">
        <f t="array" ref="E914">_xlfn.IFS(Table1[[#This Row],[Age]]&lt;30, "Adolescent",Table1[[#This Row],[Age]]&gt;=50, "Older", Table1[[#This Row],[Age]]&gt;=30, "Adult")</f>
        <v>Adolescent</v>
      </c>
      <c r="F914" s="3">
        <v>29</v>
      </c>
      <c r="G914" s="3" t="s">
        <v>15</v>
      </c>
      <c r="H914" s="3">
        <v>3</v>
      </c>
      <c r="I914" s="4">
        <v>30</v>
      </c>
      <c r="J914" s="13">
        <f>H914*I914</f>
        <v>90</v>
      </c>
      <c r="K914" s="13">
        <f>J914*$N$3</f>
        <v>1.3499999999999999</v>
      </c>
      <c r="L914" s="13">
        <f t="shared" si="14"/>
        <v>1.8</v>
      </c>
    </row>
    <row r="915" spans="1:12" x14ac:dyDescent="0.3">
      <c r="A915" s="3">
        <v>914</v>
      </c>
      <c r="B915" s="2">
        <v>45210</v>
      </c>
      <c r="C915" s="3" t="s">
        <v>926</v>
      </c>
      <c r="D915" s="3" t="s">
        <v>12</v>
      </c>
      <c r="E915" s="3" t="str" cm="1">
        <f t="array" ref="E915">_xlfn.IFS(Table1[[#This Row],[Age]]&lt;30, "Adolescent",Table1[[#This Row],[Age]]&gt;=50, "Older", Table1[[#This Row],[Age]]&gt;=30, "Adult")</f>
        <v>Older</v>
      </c>
      <c r="F915" s="3">
        <v>59</v>
      </c>
      <c r="G915" s="3" t="s">
        <v>15</v>
      </c>
      <c r="H915" s="3">
        <v>1</v>
      </c>
      <c r="I915" s="4">
        <v>500</v>
      </c>
      <c r="J915" s="13">
        <f>H915*I915</f>
        <v>500</v>
      </c>
      <c r="K915" s="13">
        <f>J915*$N$3</f>
        <v>7.5</v>
      </c>
      <c r="L915" s="13">
        <f t="shared" si="14"/>
        <v>10</v>
      </c>
    </row>
    <row r="916" spans="1:12" x14ac:dyDescent="0.3">
      <c r="A916" s="3">
        <v>915</v>
      </c>
      <c r="B916" s="2">
        <v>45076</v>
      </c>
      <c r="C916" s="3" t="s">
        <v>927</v>
      </c>
      <c r="D916" s="3" t="s">
        <v>12</v>
      </c>
      <c r="E916" s="3" t="str" cm="1">
        <f t="array" ref="E916">_xlfn.IFS(Table1[[#This Row],[Age]]&lt;30, "Adolescent",Table1[[#This Row],[Age]]&gt;=50, "Older", Table1[[#This Row],[Age]]&gt;=30, "Adult")</f>
        <v>Adolescent</v>
      </c>
      <c r="F916" s="3">
        <v>26</v>
      </c>
      <c r="G916" s="3" t="s">
        <v>10</v>
      </c>
      <c r="H916" s="3">
        <v>3</v>
      </c>
      <c r="I916" s="4">
        <v>30</v>
      </c>
      <c r="J916" s="13">
        <f>H916*I916</f>
        <v>90</v>
      </c>
      <c r="K916" s="13">
        <f>J916*$N$3</f>
        <v>1.3499999999999999</v>
      </c>
      <c r="L916" s="13">
        <f t="shared" si="14"/>
        <v>1.8</v>
      </c>
    </row>
    <row r="917" spans="1:12" x14ac:dyDescent="0.3">
      <c r="A917" s="3">
        <v>916</v>
      </c>
      <c r="B917" s="2">
        <v>45284</v>
      </c>
      <c r="C917" s="3" t="s">
        <v>928</v>
      </c>
      <c r="D917" s="3" t="s">
        <v>12</v>
      </c>
      <c r="E917" s="3" t="str" cm="1">
        <f t="array" ref="E917">_xlfn.IFS(Table1[[#This Row],[Age]]&lt;30, "Adolescent",Table1[[#This Row],[Age]]&gt;=50, "Older", Table1[[#This Row],[Age]]&gt;=30, "Adult")</f>
        <v>Adult</v>
      </c>
      <c r="F917" s="3">
        <v>32</v>
      </c>
      <c r="G917" s="3" t="s">
        <v>15</v>
      </c>
      <c r="H917" s="3">
        <v>1</v>
      </c>
      <c r="I917" s="4">
        <v>50</v>
      </c>
      <c r="J917" s="13">
        <f>H917*I917</f>
        <v>50</v>
      </c>
      <c r="K917" s="13">
        <f>J917*$N$3</f>
        <v>0.75</v>
      </c>
      <c r="L917" s="13">
        <f t="shared" si="14"/>
        <v>1</v>
      </c>
    </row>
    <row r="918" spans="1:12" x14ac:dyDescent="0.3">
      <c r="A918" s="3">
        <v>917</v>
      </c>
      <c r="B918" s="2">
        <v>44991</v>
      </c>
      <c r="C918" s="3" t="s">
        <v>929</v>
      </c>
      <c r="D918" s="3" t="s">
        <v>12</v>
      </c>
      <c r="E918" s="3" t="str" cm="1">
        <f t="array" ref="E918">_xlfn.IFS(Table1[[#This Row],[Age]]&lt;30, "Adolescent",Table1[[#This Row],[Age]]&gt;=50, "Older", Table1[[#This Row],[Age]]&gt;=30, "Adult")</f>
        <v>Older</v>
      </c>
      <c r="F918" s="3">
        <v>57</v>
      </c>
      <c r="G918" s="3" t="s">
        <v>15</v>
      </c>
      <c r="H918" s="3">
        <v>4</v>
      </c>
      <c r="I918" s="4">
        <v>50</v>
      </c>
      <c r="J918" s="13">
        <f>H918*I918</f>
        <v>200</v>
      </c>
      <c r="K918" s="13">
        <f>J918*$N$3</f>
        <v>3</v>
      </c>
      <c r="L918" s="13">
        <f t="shared" si="14"/>
        <v>4</v>
      </c>
    </row>
    <row r="919" spans="1:12" x14ac:dyDescent="0.3">
      <c r="A919" s="3">
        <v>918</v>
      </c>
      <c r="B919" s="2">
        <v>45253</v>
      </c>
      <c r="C919" s="3" t="s">
        <v>930</v>
      </c>
      <c r="D919" s="3" t="s">
        <v>12</v>
      </c>
      <c r="E919" s="3" t="str" cm="1">
        <f t="array" ref="E919">_xlfn.IFS(Table1[[#This Row],[Age]]&lt;30, "Adolescent",Table1[[#This Row],[Age]]&gt;=50, "Older", Table1[[#This Row],[Age]]&gt;=30, "Adult")</f>
        <v>Adult</v>
      </c>
      <c r="F919" s="3">
        <v>42</v>
      </c>
      <c r="G919" s="3" t="s">
        <v>15</v>
      </c>
      <c r="H919" s="3">
        <v>3</v>
      </c>
      <c r="I919" s="4">
        <v>30</v>
      </c>
      <c r="J919" s="13">
        <f>H919*I919</f>
        <v>90</v>
      </c>
      <c r="K919" s="13">
        <f>J919*$N$3</f>
        <v>1.3499999999999999</v>
      </c>
      <c r="L919" s="13">
        <f t="shared" si="14"/>
        <v>1.8</v>
      </c>
    </row>
    <row r="920" spans="1:12" x14ac:dyDescent="0.3">
      <c r="A920" s="3">
        <v>919</v>
      </c>
      <c r="B920" s="2">
        <v>45178</v>
      </c>
      <c r="C920" s="3" t="s">
        <v>931</v>
      </c>
      <c r="D920" s="3" t="s">
        <v>12</v>
      </c>
      <c r="E920" s="3" t="str" cm="1">
        <f t="array" ref="E920">_xlfn.IFS(Table1[[#This Row],[Age]]&lt;30, "Adolescent",Table1[[#This Row],[Age]]&gt;=50, "Older", Table1[[#This Row],[Age]]&gt;=30, "Adult")</f>
        <v>Adolescent</v>
      </c>
      <c r="F920" s="3">
        <v>22</v>
      </c>
      <c r="G920" s="3" t="s">
        <v>10</v>
      </c>
      <c r="H920" s="3">
        <v>2</v>
      </c>
      <c r="I920" s="4">
        <v>25</v>
      </c>
      <c r="J920" s="13">
        <f>H920*I920</f>
        <v>50</v>
      </c>
      <c r="K920" s="13">
        <f>J920*$N$3</f>
        <v>0.75</v>
      </c>
      <c r="L920" s="13">
        <f t="shared" si="14"/>
        <v>1</v>
      </c>
    </row>
    <row r="921" spans="1:12" x14ac:dyDescent="0.3">
      <c r="A921" s="3">
        <v>920</v>
      </c>
      <c r="B921" s="2">
        <v>44979</v>
      </c>
      <c r="C921" s="3" t="s">
        <v>932</v>
      </c>
      <c r="D921" s="3" t="s">
        <v>12</v>
      </c>
      <c r="E921" s="3" t="str" cm="1">
        <f t="array" ref="E921">_xlfn.IFS(Table1[[#This Row],[Age]]&lt;30, "Adolescent",Table1[[#This Row],[Age]]&gt;=50, "Older", Table1[[#This Row],[Age]]&gt;=30, "Adult")</f>
        <v>Adolescent</v>
      </c>
      <c r="F921" s="3">
        <v>28</v>
      </c>
      <c r="G921" s="3" t="s">
        <v>10</v>
      </c>
      <c r="H921" s="3">
        <v>3</v>
      </c>
      <c r="I921" s="4">
        <v>25</v>
      </c>
      <c r="J921" s="13">
        <f>H921*I921</f>
        <v>75</v>
      </c>
      <c r="K921" s="13">
        <f>J921*$N$3</f>
        <v>1.125</v>
      </c>
      <c r="L921" s="13">
        <f t="shared" si="14"/>
        <v>1.5</v>
      </c>
    </row>
    <row r="922" spans="1:12" x14ac:dyDescent="0.3">
      <c r="A922" s="3">
        <v>921</v>
      </c>
      <c r="B922" s="2">
        <v>44933</v>
      </c>
      <c r="C922" s="3" t="s">
        <v>933</v>
      </c>
      <c r="D922" s="3" t="s">
        <v>9</v>
      </c>
      <c r="E922" s="3" t="str" cm="1">
        <f t="array" ref="E922">_xlfn.IFS(Table1[[#This Row],[Age]]&lt;30, "Adolescent",Table1[[#This Row],[Age]]&gt;=50, "Older", Table1[[#This Row],[Age]]&gt;=30, "Adult")</f>
        <v>Older</v>
      </c>
      <c r="F922" s="3">
        <v>51</v>
      </c>
      <c r="G922" s="3" t="s">
        <v>15</v>
      </c>
      <c r="H922" s="3">
        <v>3</v>
      </c>
      <c r="I922" s="4">
        <v>25</v>
      </c>
      <c r="J922" s="13">
        <f>H922*I922</f>
        <v>75</v>
      </c>
      <c r="K922" s="13">
        <f>J922*$N$3</f>
        <v>1.125</v>
      </c>
      <c r="L922" s="13">
        <f t="shared" si="14"/>
        <v>1.5</v>
      </c>
    </row>
    <row r="923" spans="1:12" x14ac:dyDescent="0.3">
      <c r="A923" s="3">
        <v>922</v>
      </c>
      <c r="B923" s="2">
        <v>45220</v>
      </c>
      <c r="C923" s="3" t="s">
        <v>934</v>
      </c>
      <c r="D923" s="3" t="s">
        <v>9</v>
      </c>
      <c r="E923" s="3" t="str" cm="1">
        <f t="array" ref="E923">_xlfn.IFS(Table1[[#This Row],[Age]]&lt;30, "Adolescent",Table1[[#This Row],[Age]]&gt;=50, "Older", Table1[[#This Row],[Age]]&gt;=30, "Adult")</f>
        <v>Adult</v>
      </c>
      <c r="F923" s="3">
        <v>41</v>
      </c>
      <c r="G923" s="3" t="s">
        <v>15</v>
      </c>
      <c r="H923" s="3">
        <v>1</v>
      </c>
      <c r="I923" s="4">
        <v>50</v>
      </c>
      <c r="J923" s="13">
        <f>H923*I923</f>
        <v>50</v>
      </c>
      <c r="K923" s="13">
        <f>J923*$N$3</f>
        <v>0.75</v>
      </c>
      <c r="L923" s="13">
        <f t="shared" si="14"/>
        <v>1</v>
      </c>
    </row>
    <row r="924" spans="1:12" x14ac:dyDescent="0.3">
      <c r="A924" s="3">
        <v>923</v>
      </c>
      <c r="B924" s="2">
        <v>45072</v>
      </c>
      <c r="C924" s="3" t="s">
        <v>935</v>
      </c>
      <c r="D924" s="3" t="s">
        <v>9</v>
      </c>
      <c r="E924" s="3" t="str" cm="1">
        <f t="array" ref="E924">_xlfn.IFS(Table1[[#This Row],[Age]]&lt;30, "Adolescent",Table1[[#This Row],[Age]]&gt;=50, "Older", Table1[[#This Row],[Age]]&gt;=30, "Adult")</f>
        <v>Adult</v>
      </c>
      <c r="F924" s="3">
        <v>32</v>
      </c>
      <c r="G924" s="3" t="s">
        <v>10</v>
      </c>
      <c r="H924" s="3">
        <v>3</v>
      </c>
      <c r="I924" s="4">
        <v>300</v>
      </c>
      <c r="J924" s="13">
        <f>H924*I924</f>
        <v>900</v>
      </c>
      <c r="K924" s="13">
        <f>J924*$N$3</f>
        <v>13.5</v>
      </c>
      <c r="L924" s="13">
        <f t="shared" si="14"/>
        <v>18</v>
      </c>
    </row>
    <row r="925" spans="1:12" x14ac:dyDescent="0.3">
      <c r="A925" s="3">
        <v>924</v>
      </c>
      <c r="B925" s="2">
        <v>45167</v>
      </c>
      <c r="C925" s="3" t="s">
        <v>936</v>
      </c>
      <c r="D925" s="3" t="s">
        <v>9</v>
      </c>
      <c r="E925" s="3" t="str" cm="1">
        <f t="array" ref="E925">_xlfn.IFS(Table1[[#This Row],[Age]]&lt;30, "Adolescent",Table1[[#This Row],[Age]]&gt;=50, "Older", Table1[[#This Row],[Age]]&gt;=30, "Adult")</f>
        <v>Older</v>
      </c>
      <c r="F925" s="3">
        <v>55</v>
      </c>
      <c r="G925" s="3" t="s">
        <v>10</v>
      </c>
      <c r="H925" s="3">
        <v>2</v>
      </c>
      <c r="I925" s="4">
        <v>50</v>
      </c>
      <c r="J925" s="13">
        <f>H925*I925</f>
        <v>100</v>
      </c>
      <c r="K925" s="13">
        <f>J925*$N$3</f>
        <v>1.5</v>
      </c>
      <c r="L925" s="13">
        <f t="shared" si="14"/>
        <v>2</v>
      </c>
    </row>
    <row r="926" spans="1:12" x14ac:dyDescent="0.3">
      <c r="A926" s="3">
        <v>925</v>
      </c>
      <c r="B926" s="2">
        <v>45172</v>
      </c>
      <c r="C926" s="3" t="s">
        <v>937</v>
      </c>
      <c r="D926" s="3" t="s">
        <v>9</v>
      </c>
      <c r="E926" s="3" t="str" cm="1">
        <f t="array" ref="E926">_xlfn.IFS(Table1[[#This Row],[Age]]&lt;30, "Adolescent",Table1[[#This Row],[Age]]&gt;=50, "Older", Table1[[#This Row],[Age]]&gt;=30, "Adult")</f>
        <v>Adolescent</v>
      </c>
      <c r="F926" s="3">
        <v>25</v>
      </c>
      <c r="G926" s="3" t="s">
        <v>15</v>
      </c>
      <c r="H926" s="3">
        <v>1</v>
      </c>
      <c r="I926" s="4">
        <v>300</v>
      </c>
      <c r="J926" s="13">
        <f>H926*I926</f>
        <v>300</v>
      </c>
      <c r="K926" s="13">
        <f>J926*$N$3</f>
        <v>4.5</v>
      </c>
      <c r="L926" s="13">
        <f t="shared" si="14"/>
        <v>6</v>
      </c>
    </row>
    <row r="927" spans="1:12" x14ac:dyDescent="0.3">
      <c r="A927" s="3">
        <v>926</v>
      </c>
      <c r="B927" s="2">
        <v>45152</v>
      </c>
      <c r="C927" s="3" t="s">
        <v>938</v>
      </c>
      <c r="D927" s="3" t="s">
        <v>9</v>
      </c>
      <c r="E927" s="3" t="str" cm="1">
        <f t="array" ref="E927">_xlfn.IFS(Table1[[#This Row],[Age]]&lt;30, "Adolescent",Table1[[#This Row],[Age]]&gt;=50, "Older", Table1[[#This Row],[Age]]&gt;=30, "Adult")</f>
        <v>Adolescent</v>
      </c>
      <c r="F927" s="3">
        <v>22</v>
      </c>
      <c r="G927" s="3" t="s">
        <v>15</v>
      </c>
      <c r="H927" s="3">
        <v>1</v>
      </c>
      <c r="I927" s="4">
        <v>30</v>
      </c>
      <c r="J927" s="13">
        <f>H927*I927</f>
        <v>30</v>
      </c>
      <c r="K927" s="13">
        <f>J927*$N$3</f>
        <v>0.44999999999999996</v>
      </c>
      <c r="L927" s="13">
        <f t="shared" si="14"/>
        <v>0.6</v>
      </c>
    </row>
    <row r="928" spans="1:12" x14ac:dyDescent="0.3">
      <c r="A928" s="3">
        <v>927</v>
      </c>
      <c r="B928" s="2">
        <v>45101</v>
      </c>
      <c r="C928" s="3" t="s">
        <v>939</v>
      </c>
      <c r="D928" s="3" t="s">
        <v>9</v>
      </c>
      <c r="E928" s="3" t="str" cm="1">
        <f t="array" ref="E928">_xlfn.IFS(Table1[[#This Row],[Age]]&lt;30, "Adolescent",Table1[[#This Row],[Age]]&gt;=50, "Older", Table1[[#This Row],[Age]]&gt;=30, "Adult")</f>
        <v>Adult</v>
      </c>
      <c r="F928" s="3">
        <v>43</v>
      </c>
      <c r="G928" s="3" t="s">
        <v>15</v>
      </c>
      <c r="H928" s="3">
        <v>4</v>
      </c>
      <c r="I928" s="4">
        <v>500</v>
      </c>
      <c r="J928" s="13">
        <f>H928*I928</f>
        <v>2000</v>
      </c>
      <c r="K928" s="13">
        <f>J928*$N$3</f>
        <v>30</v>
      </c>
      <c r="L928" s="13">
        <f t="shared" si="14"/>
        <v>40</v>
      </c>
    </row>
    <row r="929" spans="1:12" x14ac:dyDescent="0.3">
      <c r="A929" s="3">
        <v>928</v>
      </c>
      <c r="B929" s="2">
        <v>45021</v>
      </c>
      <c r="C929" s="3" t="s">
        <v>940</v>
      </c>
      <c r="D929" s="3" t="s">
        <v>12</v>
      </c>
      <c r="E929" s="3" t="str" cm="1">
        <f t="array" ref="E929">_xlfn.IFS(Table1[[#This Row],[Age]]&lt;30, "Adolescent",Table1[[#This Row],[Age]]&gt;=50, "Older", Table1[[#This Row],[Age]]&gt;=30, "Adult")</f>
        <v>Adult</v>
      </c>
      <c r="F929" s="3">
        <v>35</v>
      </c>
      <c r="G929" s="3" t="s">
        <v>13</v>
      </c>
      <c r="H929" s="3">
        <v>4</v>
      </c>
      <c r="I929" s="4">
        <v>300</v>
      </c>
      <c r="J929" s="13">
        <f>H929*I929</f>
        <v>1200</v>
      </c>
      <c r="K929" s="13">
        <f>J929*$N$3</f>
        <v>18</v>
      </c>
      <c r="L929" s="13">
        <f t="shared" si="14"/>
        <v>24</v>
      </c>
    </row>
    <row r="930" spans="1:12" x14ac:dyDescent="0.3">
      <c r="A930" s="3">
        <v>929</v>
      </c>
      <c r="B930" s="2">
        <v>44953</v>
      </c>
      <c r="C930" s="3" t="s">
        <v>941</v>
      </c>
      <c r="D930" s="3" t="s">
        <v>12</v>
      </c>
      <c r="E930" s="3" t="str" cm="1">
        <f t="array" ref="E930">_xlfn.IFS(Table1[[#This Row],[Age]]&lt;30, "Adolescent",Table1[[#This Row],[Age]]&gt;=50, "Older", Table1[[#This Row],[Age]]&gt;=30, "Adult")</f>
        <v>Adolescent</v>
      </c>
      <c r="F930" s="3">
        <v>23</v>
      </c>
      <c r="G930" s="3" t="s">
        <v>10</v>
      </c>
      <c r="H930" s="3">
        <v>3</v>
      </c>
      <c r="I930" s="4">
        <v>25</v>
      </c>
      <c r="J930" s="13">
        <f>H930*I930</f>
        <v>75</v>
      </c>
      <c r="K930" s="13">
        <f>J930*$N$3</f>
        <v>1.125</v>
      </c>
      <c r="L930" s="13">
        <f t="shared" si="14"/>
        <v>1.5</v>
      </c>
    </row>
    <row r="931" spans="1:12" x14ac:dyDescent="0.3">
      <c r="A931" s="3">
        <v>930</v>
      </c>
      <c r="B931" s="2">
        <v>45056</v>
      </c>
      <c r="C931" s="3" t="s">
        <v>942</v>
      </c>
      <c r="D931" s="3" t="s">
        <v>9</v>
      </c>
      <c r="E931" s="3" t="str" cm="1">
        <f t="array" ref="E931">_xlfn.IFS(Table1[[#This Row],[Age]]&lt;30, "Adolescent",Table1[[#This Row],[Age]]&gt;=50, "Older", Table1[[#This Row],[Age]]&gt;=30, "Adult")</f>
        <v>Older</v>
      </c>
      <c r="F931" s="3">
        <v>54</v>
      </c>
      <c r="G931" s="3" t="s">
        <v>13</v>
      </c>
      <c r="H931" s="3">
        <v>4</v>
      </c>
      <c r="I931" s="4">
        <v>50</v>
      </c>
      <c r="J931" s="13">
        <f>H931*I931</f>
        <v>200</v>
      </c>
      <c r="K931" s="13">
        <f>J931*$N$3</f>
        <v>3</v>
      </c>
      <c r="L931" s="13">
        <f t="shared" si="14"/>
        <v>4</v>
      </c>
    </row>
    <row r="932" spans="1:12" x14ac:dyDescent="0.3">
      <c r="A932" s="3">
        <v>931</v>
      </c>
      <c r="B932" s="2">
        <v>45171</v>
      </c>
      <c r="C932" s="3" t="s">
        <v>943</v>
      </c>
      <c r="D932" s="3" t="s">
        <v>9</v>
      </c>
      <c r="E932" s="3" t="str" cm="1">
        <f t="array" ref="E932">_xlfn.IFS(Table1[[#This Row],[Age]]&lt;30, "Adolescent",Table1[[#This Row],[Age]]&gt;=50, "Older", Table1[[#This Row],[Age]]&gt;=30, "Adult")</f>
        <v>Adult</v>
      </c>
      <c r="F932" s="3">
        <v>30</v>
      </c>
      <c r="G932" s="3" t="s">
        <v>10</v>
      </c>
      <c r="H932" s="3">
        <v>4</v>
      </c>
      <c r="I932" s="4">
        <v>30</v>
      </c>
      <c r="J932" s="13">
        <f>H932*I932</f>
        <v>120</v>
      </c>
      <c r="K932" s="13">
        <f>J932*$N$3</f>
        <v>1.7999999999999998</v>
      </c>
      <c r="L932" s="13">
        <f t="shared" si="14"/>
        <v>2.4</v>
      </c>
    </row>
    <row r="933" spans="1:12" x14ac:dyDescent="0.3">
      <c r="A933" s="3">
        <v>932</v>
      </c>
      <c r="B933" s="2">
        <v>44985</v>
      </c>
      <c r="C933" s="3" t="s">
        <v>944</v>
      </c>
      <c r="D933" s="3" t="s">
        <v>12</v>
      </c>
      <c r="E933" s="3" t="str" cm="1">
        <f t="array" ref="E933">_xlfn.IFS(Table1[[#This Row],[Age]]&lt;30, "Adolescent",Table1[[#This Row],[Age]]&gt;=50, "Older", Table1[[#This Row],[Age]]&gt;=30, "Adult")</f>
        <v>Adult</v>
      </c>
      <c r="F933" s="3">
        <v>45</v>
      </c>
      <c r="G933" s="3" t="s">
        <v>10</v>
      </c>
      <c r="H933" s="3">
        <v>4</v>
      </c>
      <c r="I933" s="4">
        <v>25</v>
      </c>
      <c r="J933" s="13">
        <f>H933*I933</f>
        <v>100</v>
      </c>
      <c r="K933" s="13">
        <f>J933*$N$3</f>
        <v>1.5</v>
      </c>
      <c r="L933" s="13">
        <f t="shared" si="14"/>
        <v>2</v>
      </c>
    </row>
    <row r="934" spans="1:12" x14ac:dyDescent="0.3">
      <c r="A934" s="3">
        <v>933</v>
      </c>
      <c r="B934" s="2">
        <v>44960</v>
      </c>
      <c r="C934" s="3" t="s">
        <v>945</v>
      </c>
      <c r="D934" s="3" t="s">
        <v>9</v>
      </c>
      <c r="E934" s="3" t="str" cm="1">
        <f t="array" ref="E934">_xlfn.IFS(Table1[[#This Row],[Age]]&lt;30, "Adolescent",Table1[[#This Row],[Age]]&gt;=50, "Older", Table1[[#This Row],[Age]]&gt;=30, "Adult")</f>
        <v>Adolescent</v>
      </c>
      <c r="F934" s="3">
        <v>22</v>
      </c>
      <c r="G934" s="3" t="s">
        <v>10</v>
      </c>
      <c r="H934" s="3">
        <v>1</v>
      </c>
      <c r="I934" s="4">
        <v>30</v>
      </c>
      <c r="J934" s="13">
        <f>H934*I934</f>
        <v>30</v>
      </c>
      <c r="K934" s="13">
        <f>J934*$N$3</f>
        <v>0.44999999999999996</v>
      </c>
      <c r="L934" s="13">
        <f t="shared" si="14"/>
        <v>0.6</v>
      </c>
    </row>
    <row r="935" spans="1:12" x14ac:dyDescent="0.3">
      <c r="A935" s="3">
        <v>934</v>
      </c>
      <c r="B935" s="2">
        <v>45132</v>
      </c>
      <c r="C935" s="3" t="s">
        <v>946</v>
      </c>
      <c r="D935" s="3" t="s">
        <v>9</v>
      </c>
      <c r="E935" s="3" t="str" cm="1">
        <f t="array" ref="E935">_xlfn.IFS(Table1[[#This Row],[Age]]&lt;30, "Adolescent",Table1[[#This Row],[Age]]&gt;=50, "Older", Table1[[#This Row],[Age]]&gt;=30, "Adult")</f>
        <v>Adult</v>
      </c>
      <c r="F935" s="3">
        <v>30</v>
      </c>
      <c r="G935" s="3" t="s">
        <v>10</v>
      </c>
      <c r="H935" s="3">
        <v>1</v>
      </c>
      <c r="I935" s="4">
        <v>500</v>
      </c>
      <c r="J935" s="13">
        <f>H935*I935</f>
        <v>500</v>
      </c>
      <c r="K935" s="13">
        <f>J935*$N$3</f>
        <v>7.5</v>
      </c>
      <c r="L935" s="13">
        <f t="shared" si="14"/>
        <v>10</v>
      </c>
    </row>
    <row r="936" spans="1:12" x14ac:dyDescent="0.3">
      <c r="A936" s="3">
        <v>935</v>
      </c>
      <c r="B936" s="2">
        <v>45178</v>
      </c>
      <c r="C936" s="3" t="s">
        <v>947</v>
      </c>
      <c r="D936" s="3" t="s">
        <v>12</v>
      </c>
      <c r="E936" s="3" t="str" cm="1">
        <f t="array" ref="E936">_xlfn.IFS(Table1[[#This Row],[Age]]&lt;30, "Adolescent",Table1[[#This Row],[Age]]&gt;=50, "Older", Table1[[#This Row],[Age]]&gt;=30, "Adult")</f>
        <v>Adult</v>
      </c>
      <c r="F936" s="3">
        <v>34</v>
      </c>
      <c r="G936" s="3" t="s">
        <v>10</v>
      </c>
      <c r="H936" s="3">
        <v>1</v>
      </c>
      <c r="I936" s="4">
        <v>50</v>
      </c>
      <c r="J936" s="13">
        <f>H936*I936</f>
        <v>50</v>
      </c>
      <c r="K936" s="13">
        <f>J936*$N$3</f>
        <v>0.75</v>
      </c>
      <c r="L936" s="13">
        <f t="shared" si="14"/>
        <v>1</v>
      </c>
    </row>
    <row r="937" spans="1:12" x14ac:dyDescent="0.3">
      <c r="A937" s="3">
        <v>936</v>
      </c>
      <c r="B937" s="2">
        <v>44964</v>
      </c>
      <c r="C937" s="3" t="s">
        <v>948</v>
      </c>
      <c r="D937" s="3" t="s">
        <v>9</v>
      </c>
      <c r="E937" s="3" t="str" cm="1">
        <f t="array" ref="E937">_xlfn.IFS(Table1[[#This Row],[Age]]&lt;30, "Adolescent",Table1[[#This Row],[Age]]&gt;=50, "Older", Table1[[#This Row],[Age]]&gt;=30, "Adult")</f>
        <v>Older</v>
      </c>
      <c r="F937" s="3">
        <v>57</v>
      </c>
      <c r="G937" s="3" t="s">
        <v>10</v>
      </c>
      <c r="H937" s="3">
        <v>4</v>
      </c>
      <c r="I937" s="4">
        <v>50</v>
      </c>
      <c r="J937" s="13">
        <f>H937*I937</f>
        <v>200</v>
      </c>
      <c r="K937" s="13">
        <f>J937*$N$3</f>
        <v>3</v>
      </c>
      <c r="L937" s="13">
        <f t="shared" si="14"/>
        <v>4</v>
      </c>
    </row>
    <row r="938" spans="1:12" x14ac:dyDescent="0.3">
      <c r="A938" s="3">
        <v>937</v>
      </c>
      <c r="B938" s="2">
        <v>45222</v>
      </c>
      <c r="C938" s="3" t="s">
        <v>949</v>
      </c>
      <c r="D938" s="3" t="s">
        <v>12</v>
      </c>
      <c r="E938" s="3" t="str" cm="1">
        <f t="array" ref="E938">_xlfn.IFS(Table1[[#This Row],[Age]]&lt;30, "Adolescent",Table1[[#This Row],[Age]]&gt;=50, "Older", Table1[[#This Row],[Age]]&gt;=30, "Adult")</f>
        <v>Older</v>
      </c>
      <c r="F938" s="3">
        <v>62</v>
      </c>
      <c r="G938" s="3" t="s">
        <v>10</v>
      </c>
      <c r="H938" s="3">
        <v>1</v>
      </c>
      <c r="I938" s="4">
        <v>500</v>
      </c>
      <c r="J938" s="13">
        <f>H938*I938</f>
        <v>500</v>
      </c>
      <c r="K938" s="13">
        <f>J938*$N$3</f>
        <v>7.5</v>
      </c>
      <c r="L938" s="13">
        <f t="shared" si="14"/>
        <v>10</v>
      </c>
    </row>
    <row r="939" spans="1:12" x14ac:dyDescent="0.3">
      <c r="A939" s="3">
        <v>938</v>
      </c>
      <c r="B939" s="2">
        <v>45249</v>
      </c>
      <c r="C939" s="3" t="s">
        <v>950</v>
      </c>
      <c r="D939" s="3" t="s">
        <v>9</v>
      </c>
      <c r="E939" s="3" t="str" cm="1">
        <f t="array" ref="E939">_xlfn.IFS(Table1[[#This Row],[Age]]&lt;30, "Adolescent",Table1[[#This Row],[Age]]&gt;=50, "Older", Table1[[#This Row],[Age]]&gt;=30, "Adult")</f>
        <v>Adult</v>
      </c>
      <c r="F939" s="3">
        <v>49</v>
      </c>
      <c r="G939" s="3" t="s">
        <v>13</v>
      </c>
      <c r="H939" s="3">
        <v>4</v>
      </c>
      <c r="I939" s="4">
        <v>50</v>
      </c>
      <c r="J939" s="13">
        <f>H939*I939</f>
        <v>200</v>
      </c>
      <c r="K939" s="13">
        <f>J939*$N$3</f>
        <v>3</v>
      </c>
      <c r="L939" s="13">
        <f t="shared" si="14"/>
        <v>4</v>
      </c>
    </row>
    <row r="940" spans="1:12" x14ac:dyDescent="0.3">
      <c r="A940" s="3">
        <v>939</v>
      </c>
      <c r="B940" s="2">
        <v>45278</v>
      </c>
      <c r="C940" s="3" t="s">
        <v>951</v>
      </c>
      <c r="D940" s="3" t="s">
        <v>12</v>
      </c>
      <c r="E940" s="3" t="str" cm="1">
        <f t="array" ref="E940">_xlfn.IFS(Table1[[#This Row],[Age]]&lt;30, "Adolescent",Table1[[#This Row],[Age]]&gt;=50, "Older", Table1[[#This Row],[Age]]&gt;=30, "Adult")</f>
        <v>Adult</v>
      </c>
      <c r="F940" s="3">
        <v>46</v>
      </c>
      <c r="G940" s="3" t="s">
        <v>15</v>
      </c>
      <c r="H940" s="3">
        <v>1</v>
      </c>
      <c r="I940" s="4">
        <v>300</v>
      </c>
      <c r="J940" s="13">
        <f>H940*I940</f>
        <v>300</v>
      </c>
      <c r="K940" s="13">
        <f>J940*$N$3</f>
        <v>4.5</v>
      </c>
      <c r="L940" s="13">
        <f t="shared" si="14"/>
        <v>6</v>
      </c>
    </row>
    <row r="941" spans="1:12" x14ac:dyDescent="0.3">
      <c r="A941" s="3">
        <v>940</v>
      </c>
      <c r="B941" s="2">
        <v>44954</v>
      </c>
      <c r="C941" s="3" t="s">
        <v>952</v>
      </c>
      <c r="D941" s="3" t="s">
        <v>12</v>
      </c>
      <c r="E941" s="3" t="str" cm="1">
        <f t="array" ref="E941">_xlfn.IFS(Table1[[#This Row],[Age]]&lt;30, "Adolescent",Table1[[#This Row],[Age]]&gt;=50, "Older", Table1[[#This Row],[Age]]&gt;=30, "Adult")</f>
        <v>Adolescent</v>
      </c>
      <c r="F941" s="3">
        <v>20</v>
      </c>
      <c r="G941" s="3" t="s">
        <v>15</v>
      </c>
      <c r="H941" s="3">
        <v>1</v>
      </c>
      <c r="I941" s="4">
        <v>30</v>
      </c>
      <c r="J941" s="13">
        <f>H941*I941</f>
        <v>30</v>
      </c>
      <c r="K941" s="13">
        <f>J941*$N$3</f>
        <v>0.44999999999999996</v>
      </c>
      <c r="L941" s="13">
        <f t="shared" si="14"/>
        <v>0.6</v>
      </c>
    </row>
    <row r="942" spans="1:12" x14ac:dyDescent="0.3">
      <c r="A942" s="3">
        <v>941</v>
      </c>
      <c r="B942" s="2">
        <v>45004</v>
      </c>
      <c r="C942" s="3" t="s">
        <v>953</v>
      </c>
      <c r="D942" s="3" t="s">
        <v>12</v>
      </c>
      <c r="E942" s="3" t="str" cm="1">
        <f t="array" ref="E942">_xlfn.IFS(Table1[[#This Row],[Age]]&lt;30, "Adolescent",Table1[[#This Row],[Age]]&gt;=50, "Older", Table1[[#This Row],[Age]]&gt;=30, "Adult")</f>
        <v>Older</v>
      </c>
      <c r="F942" s="3">
        <v>57</v>
      </c>
      <c r="G942" s="3" t="s">
        <v>13</v>
      </c>
      <c r="H942" s="3">
        <v>2</v>
      </c>
      <c r="I942" s="4">
        <v>25</v>
      </c>
      <c r="J942" s="13">
        <f>H942*I942</f>
        <v>50</v>
      </c>
      <c r="K942" s="13">
        <f>J942*$N$3</f>
        <v>0.75</v>
      </c>
      <c r="L942" s="13">
        <f t="shared" si="14"/>
        <v>1</v>
      </c>
    </row>
    <row r="943" spans="1:12" x14ac:dyDescent="0.3">
      <c r="A943" s="3">
        <v>942</v>
      </c>
      <c r="B943" s="2">
        <v>45003</v>
      </c>
      <c r="C943" s="3" t="s">
        <v>954</v>
      </c>
      <c r="D943" s="3" t="s">
        <v>9</v>
      </c>
      <c r="E943" s="3" t="str" cm="1">
        <f t="array" ref="E943">_xlfn.IFS(Table1[[#This Row],[Age]]&lt;30, "Adolescent",Table1[[#This Row],[Age]]&gt;=50, "Older", Table1[[#This Row],[Age]]&gt;=30, "Adult")</f>
        <v>Older</v>
      </c>
      <c r="F943" s="3">
        <v>51</v>
      </c>
      <c r="G943" s="3" t="s">
        <v>13</v>
      </c>
      <c r="H943" s="3">
        <v>3</v>
      </c>
      <c r="I943" s="4">
        <v>500</v>
      </c>
      <c r="J943" s="13">
        <f>H943*I943</f>
        <v>1500</v>
      </c>
      <c r="K943" s="13">
        <f>J943*$N$3</f>
        <v>22.5</v>
      </c>
      <c r="L943" s="13">
        <f t="shared" si="14"/>
        <v>30</v>
      </c>
    </row>
    <row r="944" spans="1:12" x14ac:dyDescent="0.3">
      <c r="A944" s="3">
        <v>943</v>
      </c>
      <c r="B944" s="2">
        <v>45215</v>
      </c>
      <c r="C944" s="3" t="s">
        <v>955</v>
      </c>
      <c r="D944" s="3" t="s">
        <v>12</v>
      </c>
      <c r="E944" s="3" t="str" cm="1">
        <f t="array" ref="E944">_xlfn.IFS(Table1[[#This Row],[Age]]&lt;30, "Adolescent",Table1[[#This Row],[Age]]&gt;=50, "Older", Table1[[#This Row],[Age]]&gt;=30, "Adult")</f>
        <v>Older</v>
      </c>
      <c r="F944" s="3">
        <v>57</v>
      </c>
      <c r="G944" s="3" t="s">
        <v>13</v>
      </c>
      <c r="H944" s="3">
        <v>4</v>
      </c>
      <c r="I944" s="4">
        <v>300</v>
      </c>
      <c r="J944" s="13">
        <f>H944*I944</f>
        <v>1200</v>
      </c>
      <c r="K944" s="13">
        <f>J944*$N$3</f>
        <v>18</v>
      </c>
      <c r="L944" s="13">
        <f t="shared" si="14"/>
        <v>24</v>
      </c>
    </row>
    <row r="945" spans="1:12" x14ac:dyDescent="0.3">
      <c r="A945" s="3">
        <v>944</v>
      </c>
      <c r="B945" s="2">
        <v>45082</v>
      </c>
      <c r="C945" s="3" t="s">
        <v>956</v>
      </c>
      <c r="D945" s="3" t="s">
        <v>9</v>
      </c>
      <c r="E945" s="3" t="str" cm="1">
        <f t="array" ref="E945">_xlfn.IFS(Table1[[#This Row],[Age]]&lt;30, "Adolescent",Table1[[#This Row],[Age]]&gt;=50, "Older", Table1[[#This Row],[Age]]&gt;=30, "Adult")</f>
        <v>Adult</v>
      </c>
      <c r="F945" s="3">
        <v>44</v>
      </c>
      <c r="G945" s="3" t="s">
        <v>13</v>
      </c>
      <c r="H945" s="3">
        <v>2</v>
      </c>
      <c r="I945" s="4">
        <v>25</v>
      </c>
      <c r="J945" s="13">
        <f>H945*I945</f>
        <v>50</v>
      </c>
      <c r="K945" s="13">
        <f>J945*$N$3</f>
        <v>0.75</v>
      </c>
      <c r="L945" s="13">
        <f t="shared" si="14"/>
        <v>1</v>
      </c>
    </row>
    <row r="946" spans="1:12" x14ac:dyDescent="0.3">
      <c r="A946" s="3">
        <v>945</v>
      </c>
      <c r="B946" s="2">
        <v>44970</v>
      </c>
      <c r="C946" s="3" t="s">
        <v>957</v>
      </c>
      <c r="D946" s="3" t="s">
        <v>9</v>
      </c>
      <c r="E946" s="3" t="str" cm="1">
        <f t="array" ref="E946">_xlfn.IFS(Table1[[#This Row],[Age]]&lt;30, "Adolescent",Table1[[#This Row],[Age]]&gt;=50, "Older", Table1[[#This Row],[Age]]&gt;=30, "Adult")</f>
        <v>Adult</v>
      </c>
      <c r="F946" s="3">
        <v>30</v>
      </c>
      <c r="G946" s="3" t="s">
        <v>10</v>
      </c>
      <c r="H946" s="3">
        <v>1</v>
      </c>
      <c r="I946" s="4">
        <v>25</v>
      </c>
      <c r="J946" s="13">
        <f>H946*I946</f>
        <v>25</v>
      </c>
      <c r="K946" s="13">
        <f>J946*$N$3</f>
        <v>0.375</v>
      </c>
      <c r="L946" s="13">
        <f t="shared" si="14"/>
        <v>0.5</v>
      </c>
    </row>
    <row r="947" spans="1:12" x14ac:dyDescent="0.3">
      <c r="A947" s="3">
        <v>946</v>
      </c>
      <c r="B947" s="2">
        <v>45054</v>
      </c>
      <c r="C947" s="3" t="s">
        <v>958</v>
      </c>
      <c r="D947" s="3" t="s">
        <v>9</v>
      </c>
      <c r="E947" s="3" t="str" cm="1">
        <f t="array" ref="E947">_xlfn.IFS(Table1[[#This Row],[Age]]&lt;30, "Adolescent",Table1[[#This Row],[Age]]&gt;=50, "Older", Table1[[#This Row],[Age]]&gt;=30, "Adult")</f>
        <v>Older</v>
      </c>
      <c r="F947" s="3">
        <v>62</v>
      </c>
      <c r="G947" s="3" t="s">
        <v>15</v>
      </c>
      <c r="H947" s="3">
        <v>4</v>
      </c>
      <c r="I947" s="4">
        <v>500</v>
      </c>
      <c r="J947" s="13">
        <f>H947*I947</f>
        <v>2000</v>
      </c>
      <c r="K947" s="13">
        <f>J947*$N$3</f>
        <v>30</v>
      </c>
      <c r="L947" s="13">
        <f t="shared" si="14"/>
        <v>40</v>
      </c>
    </row>
    <row r="948" spans="1:12" x14ac:dyDescent="0.3">
      <c r="A948" s="3">
        <v>947</v>
      </c>
      <c r="B948" s="2">
        <v>44987</v>
      </c>
      <c r="C948" s="3" t="s">
        <v>959</v>
      </c>
      <c r="D948" s="3" t="s">
        <v>9</v>
      </c>
      <c r="E948" s="3" t="str" cm="1">
        <f t="array" ref="E948">_xlfn.IFS(Table1[[#This Row],[Age]]&lt;30, "Adolescent",Table1[[#This Row],[Age]]&gt;=50, "Older", Table1[[#This Row],[Age]]&gt;=30, "Adult")</f>
        <v>Older</v>
      </c>
      <c r="F948" s="3">
        <v>50</v>
      </c>
      <c r="G948" s="3" t="s">
        <v>10</v>
      </c>
      <c r="H948" s="3">
        <v>1</v>
      </c>
      <c r="I948" s="4">
        <v>300</v>
      </c>
      <c r="J948" s="13">
        <f>H948*I948</f>
        <v>300</v>
      </c>
      <c r="K948" s="13">
        <f>J948*$N$3</f>
        <v>4.5</v>
      </c>
      <c r="L948" s="13">
        <f t="shared" si="14"/>
        <v>6</v>
      </c>
    </row>
    <row r="949" spans="1:12" x14ac:dyDescent="0.3">
      <c r="A949" s="3">
        <v>948</v>
      </c>
      <c r="B949" s="2">
        <v>45212</v>
      </c>
      <c r="C949" s="3" t="s">
        <v>960</v>
      </c>
      <c r="D949" s="3" t="s">
        <v>12</v>
      </c>
      <c r="E949" s="3" t="str" cm="1">
        <f t="array" ref="E949">_xlfn.IFS(Table1[[#This Row],[Age]]&lt;30, "Adolescent",Table1[[#This Row],[Age]]&gt;=50, "Older", Table1[[#This Row],[Age]]&gt;=30, "Adult")</f>
        <v>Adolescent</v>
      </c>
      <c r="F949" s="3">
        <v>23</v>
      </c>
      <c r="G949" s="3" t="s">
        <v>15</v>
      </c>
      <c r="H949" s="3">
        <v>3</v>
      </c>
      <c r="I949" s="4">
        <v>25</v>
      </c>
      <c r="J949" s="13">
        <f>H949*I949</f>
        <v>75</v>
      </c>
      <c r="K949" s="13">
        <f>J949*$N$3</f>
        <v>1.125</v>
      </c>
      <c r="L949" s="13">
        <f t="shared" si="14"/>
        <v>1.5</v>
      </c>
    </row>
    <row r="950" spans="1:12" x14ac:dyDescent="0.3">
      <c r="A950" s="3">
        <v>949</v>
      </c>
      <c r="B950" s="2">
        <v>45140</v>
      </c>
      <c r="C950" s="3" t="s">
        <v>961</v>
      </c>
      <c r="D950" s="3" t="s">
        <v>12</v>
      </c>
      <c r="E950" s="3" t="str" cm="1">
        <f t="array" ref="E950">_xlfn.IFS(Table1[[#This Row],[Age]]&lt;30, "Adolescent",Table1[[#This Row],[Age]]&gt;=50, "Older", Table1[[#This Row],[Age]]&gt;=30, "Adult")</f>
        <v>Adult</v>
      </c>
      <c r="F950" s="3">
        <v>41</v>
      </c>
      <c r="G950" s="3" t="s">
        <v>15</v>
      </c>
      <c r="H950" s="3">
        <v>2</v>
      </c>
      <c r="I950" s="4">
        <v>25</v>
      </c>
      <c r="J950" s="13">
        <f>H950*I950</f>
        <v>50</v>
      </c>
      <c r="K950" s="13">
        <f>J950*$N$3</f>
        <v>0.75</v>
      </c>
      <c r="L950" s="13">
        <f t="shared" si="14"/>
        <v>1</v>
      </c>
    </row>
    <row r="951" spans="1:12" x14ac:dyDescent="0.3">
      <c r="A951" s="3">
        <v>950</v>
      </c>
      <c r="B951" s="2">
        <v>45237</v>
      </c>
      <c r="C951" s="3" t="s">
        <v>962</v>
      </c>
      <c r="D951" s="3" t="s">
        <v>9</v>
      </c>
      <c r="E951" s="3" t="str" cm="1">
        <f t="array" ref="E951">_xlfn.IFS(Table1[[#This Row],[Age]]&lt;30, "Adolescent",Table1[[#This Row],[Age]]&gt;=50, "Older", Table1[[#This Row],[Age]]&gt;=30, "Adult")</f>
        <v>Adult</v>
      </c>
      <c r="F951" s="3">
        <v>36</v>
      </c>
      <c r="G951" s="3" t="s">
        <v>13</v>
      </c>
      <c r="H951" s="3">
        <v>3</v>
      </c>
      <c r="I951" s="4">
        <v>300</v>
      </c>
      <c r="J951" s="13">
        <f>H951*I951</f>
        <v>900</v>
      </c>
      <c r="K951" s="13">
        <f>J951*$N$3</f>
        <v>13.5</v>
      </c>
      <c r="L951" s="13">
        <f t="shared" si="14"/>
        <v>18</v>
      </c>
    </row>
    <row r="952" spans="1:12" x14ac:dyDescent="0.3">
      <c r="A952" s="3">
        <v>951</v>
      </c>
      <c r="B952" s="2">
        <v>45232</v>
      </c>
      <c r="C952" s="3" t="s">
        <v>963</v>
      </c>
      <c r="D952" s="3" t="s">
        <v>9</v>
      </c>
      <c r="E952" s="3" t="str" cm="1">
        <f t="array" ref="E952">_xlfn.IFS(Table1[[#This Row],[Age]]&lt;30, "Adolescent",Table1[[#This Row],[Age]]&gt;=50, "Older", Table1[[#This Row],[Age]]&gt;=30, "Adult")</f>
        <v>Adult</v>
      </c>
      <c r="F952" s="3">
        <v>33</v>
      </c>
      <c r="G952" s="3" t="s">
        <v>10</v>
      </c>
      <c r="H952" s="3">
        <v>2</v>
      </c>
      <c r="I952" s="4">
        <v>50</v>
      </c>
      <c r="J952" s="13">
        <f>H952*I952</f>
        <v>100</v>
      </c>
      <c r="K952" s="13">
        <f>J952*$N$3</f>
        <v>1.5</v>
      </c>
      <c r="L952" s="13">
        <f t="shared" si="14"/>
        <v>2</v>
      </c>
    </row>
    <row r="953" spans="1:12" x14ac:dyDescent="0.3">
      <c r="A953" s="3">
        <v>952</v>
      </c>
      <c r="B953" s="2">
        <v>45243</v>
      </c>
      <c r="C953" s="3" t="s">
        <v>964</v>
      </c>
      <c r="D953" s="3" t="s">
        <v>12</v>
      </c>
      <c r="E953" s="3" t="str" cm="1">
        <f t="array" ref="E953">_xlfn.IFS(Table1[[#This Row],[Age]]&lt;30, "Adolescent",Table1[[#This Row],[Age]]&gt;=50, "Older", Table1[[#This Row],[Age]]&gt;=30, "Adult")</f>
        <v>Older</v>
      </c>
      <c r="F953" s="3">
        <v>57</v>
      </c>
      <c r="G953" s="3" t="s">
        <v>13</v>
      </c>
      <c r="H953" s="3">
        <v>1</v>
      </c>
      <c r="I953" s="4">
        <v>25</v>
      </c>
      <c r="J953" s="13">
        <f>H953*I953</f>
        <v>25</v>
      </c>
      <c r="K953" s="13">
        <f>J953*$N$3</f>
        <v>0.375</v>
      </c>
      <c r="L953" s="13">
        <f t="shared" si="14"/>
        <v>0.5</v>
      </c>
    </row>
    <row r="954" spans="1:12" x14ac:dyDescent="0.3">
      <c r="A954" s="3">
        <v>953</v>
      </c>
      <c r="B954" s="2">
        <v>45042</v>
      </c>
      <c r="C954" s="3" t="s">
        <v>965</v>
      </c>
      <c r="D954" s="3" t="s">
        <v>9</v>
      </c>
      <c r="E954" s="3" t="str" cm="1">
        <f t="array" ref="E954">_xlfn.IFS(Table1[[#This Row],[Age]]&lt;30, "Adolescent",Table1[[#This Row],[Age]]&gt;=50, "Older", Table1[[#This Row],[Age]]&gt;=30, "Adult")</f>
        <v>Adult</v>
      </c>
      <c r="F954" s="3">
        <v>45</v>
      </c>
      <c r="G954" s="3" t="s">
        <v>10</v>
      </c>
      <c r="H954" s="3">
        <v>3</v>
      </c>
      <c r="I954" s="4">
        <v>30</v>
      </c>
      <c r="J954" s="13">
        <f>H954*I954</f>
        <v>90</v>
      </c>
      <c r="K954" s="13">
        <f>J954*$N$3</f>
        <v>1.3499999999999999</v>
      </c>
      <c r="L954" s="13">
        <f t="shared" si="14"/>
        <v>1.8</v>
      </c>
    </row>
    <row r="955" spans="1:12" x14ac:dyDescent="0.3">
      <c r="A955" s="3">
        <v>954</v>
      </c>
      <c r="B955" s="2">
        <v>45194</v>
      </c>
      <c r="C955" s="3" t="s">
        <v>966</v>
      </c>
      <c r="D955" s="3" t="s">
        <v>12</v>
      </c>
      <c r="E955" s="3" t="str" cm="1">
        <f t="array" ref="E955">_xlfn.IFS(Table1[[#This Row],[Age]]&lt;30, "Adolescent",Table1[[#This Row],[Age]]&gt;=50, "Older", Table1[[#This Row],[Age]]&gt;=30, "Adult")</f>
        <v>Older</v>
      </c>
      <c r="F955" s="3">
        <v>50</v>
      </c>
      <c r="G955" s="3" t="s">
        <v>15</v>
      </c>
      <c r="H955" s="3">
        <v>3</v>
      </c>
      <c r="I955" s="4">
        <v>300</v>
      </c>
      <c r="J955" s="13">
        <f>H955*I955</f>
        <v>900</v>
      </c>
      <c r="K955" s="13">
        <f>J955*$N$3</f>
        <v>13.5</v>
      </c>
      <c r="L955" s="13">
        <f t="shared" si="14"/>
        <v>18</v>
      </c>
    </row>
    <row r="956" spans="1:12" x14ac:dyDescent="0.3">
      <c r="A956" s="3">
        <v>955</v>
      </c>
      <c r="B956" s="2">
        <v>45121</v>
      </c>
      <c r="C956" s="3" t="s">
        <v>967</v>
      </c>
      <c r="D956" s="3" t="s">
        <v>9</v>
      </c>
      <c r="E956" s="3" t="str" cm="1">
        <f t="array" ref="E956">_xlfn.IFS(Table1[[#This Row],[Age]]&lt;30, "Adolescent",Table1[[#This Row],[Age]]&gt;=50, "Older", Table1[[#This Row],[Age]]&gt;=30, "Adult")</f>
        <v>Older</v>
      </c>
      <c r="F956" s="3">
        <v>58</v>
      </c>
      <c r="G956" s="3" t="s">
        <v>13</v>
      </c>
      <c r="H956" s="3">
        <v>1</v>
      </c>
      <c r="I956" s="4">
        <v>25</v>
      </c>
      <c r="J956" s="13">
        <f>H956*I956</f>
        <v>25</v>
      </c>
      <c r="K956" s="13">
        <f>J956*$N$3</f>
        <v>0.375</v>
      </c>
      <c r="L956" s="13">
        <f t="shared" si="14"/>
        <v>0.5</v>
      </c>
    </row>
    <row r="957" spans="1:12" x14ac:dyDescent="0.3">
      <c r="A957" s="3">
        <v>956</v>
      </c>
      <c r="B957" s="2">
        <v>45157</v>
      </c>
      <c r="C957" s="3" t="s">
        <v>968</v>
      </c>
      <c r="D957" s="3" t="s">
        <v>9</v>
      </c>
      <c r="E957" s="3" t="str" cm="1">
        <f t="array" ref="E957">_xlfn.IFS(Table1[[#This Row],[Age]]&lt;30, "Adolescent",Table1[[#This Row],[Age]]&gt;=50, "Older", Table1[[#This Row],[Age]]&gt;=30, "Adult")</f>
        <v>Adult</v>
      </c>
      <c r="F957" s="3">
        <v>30</v>
      </c>
      <c r="G957" s="3" t="s">
        <v>13</v>
      </c>
      <c r="H957" s="3">
        <v>3</v>
      </c>
      <c r="I957" s="4">
        <v>500</v>
      </c>
      <c r="J957" s="13">
        <f>H957*I957</f>
        <v>1500</v>
      </c>
      <c r="K957" s="13">
        <f>J957*$N$3</f>
        <v>22.5</v>
      </c>
      <c r="L957" s="13">
        <f t="shared" si="14"/>
        <v>30</v>
      </c>
    </row>
    <row r="958" spans="1:12" x14ac:dyDescent="0.3">
      <c r="A958" s="3">
        <v>957</v>
      </c>
      <c r="B958" s="2">
        <v>45153</v>
      </c>
      <c r="C958" s="3" t="s">
        <v>969</v>
      </c>
      <c r="D958" s="3" t="s">
        <v>12</v>
      </c>
      <c r="E958" s="3" t="str" cm="1">
        <f t="array" ref="E958">_xlfn.IFS(Table1[[#This Row],[Age]]&lt;30, "Adolescent",Table1[[#This Row],[Age]]&gt;=50, "Older", Table1[[#This Row],[Age]]&gt;=30, "Adult")</f>
        <v>Older</v>
      </c>
      <c r="F958" s="3">
        <v>60</v>
      </c>
      <c r="G958" s="3" t="s">
        <v>15</v>
      </c>
      <c r="H958" s="3">
        <v>4</v>
      </c>
      <c r="I958" s="4">
        <v>30</v>
      </c>
      <c r="J958" s="13">
        <f>H958*I958</f>
        <v>120</v>
      </c>
      <c r="K958" s="13">
        <f>J958*$N$3</f>
        <v>1.7999999999999998</v>
      </c>
      <c r="L958" s="13">
        <f t="shared" si="14"/>
        <v>2.4</v>
      </c>
    </row>
    <row r="959" spans="1:12" x14ac:dyDescent="0.3">
      <c r="A959" s="3">
        <v>958</v>
      </c>
      <c r="B959" s="2">
        <v>45079</v>
      </c>
      <c r="C959" s="3" t="s">
        <v>970</v>
      </c>
      <c r="D959" s="3" t="s">
        <v>9</v>
      </c>
      <c r="E959" s="3" t="str" cm="1">
        <f t="array" ref="E959">_xlfn.IFS(Table1[[#This Row],[Age]]&lt;30, "Adolescent",Table1[[#This Row],[Age]]&gt;=50, "Older", Table1[[#This Row],[Age]]&gt;=30, "Adult")</f>
        <v>Older</v>
      </c>
      <c r="F959" s="3">
        <v>62</v>
      </c>
      <c r="G959" s="3" t="s">
        <v>15</v>
      </c>
      <c r="H959" s="3">
        <v>2</v>
      </c>
      <c r="I959" s="4">
        <v>25</v>
      </c>
      <c r="J959" s="13">
        <f>H959*I959</f>
        <v>50</v>
      </c>
      <c r="K959" s="13">
        <f>J959*$N$3</f>
        <v>0.75</v>
      </c>
      <c r="L959" s="13">
        <f t="shared" si="14"/>
        <v>1</v>
      </c>
    </row>
    <row r="960" spans="1:12" x14ac:dyDescent="0.3">
      <c r="A960" s="3">
        <v>959</v>
      </c>
      <c r="B960" s="2">
        <v>45228</v>
      </c>
      <c r="C960" s="3" t="s">
        <v>971</v>
      </c>
      <c r="D960" s="3" t="s">
        <v>12</v>
      </c>
      <c r="E960" s="3" t="str" cm="1">
        <f t="array" ref="E960">_xlfn.IFS(Table1[[#This Row],[Age]]&lt;30, "Adolescent",Table1[[#This Row],[Age]]&gt;=50, "Older", Table1[[#This Row],[Age]]&gt;=30, "Adult")</f>
        <v>Adult</v>
      </c>
      <c r="F960" s="3">
        <v>42</v>
      </c>
      <c r="G960" s="3" t="s">
        <v>15</v>
      </c>
      <c r="H960" s="3">
        <v>2</v>
      </c>
      <c r="I960" s="4">
        <v>30</v>
      </c>
      <c r="J960" s="13">
        <f>H960*I960</f>
        <v>60</v>
      </c>
      <c r="K960" s="13">
        <f>J960*$N$3</f>
        <v>0.89999999999999991</v>
      </c>
      <c r="L960" s="13">
        <f t="shared" si="14"/>
        <v>1.2</v>
      </c>
    </row>
    <row r="961" spans="1:12" x14ac:dyDescent="0.3">
      <c r="A961" s="3">
        <v>960</v>
      </c>
      <c r="B961" s="2">
        <v>45146</v>
      </c>
      <c r="C961" s="3" t="s">
        <v>972</v>
      </c>
      <c r="D961" s="3" t="s">
        <v>9</v>
      </c>
      <c r="E961" s="3" t="str" cm="1">
        <f t="array" ref="E961">_xlfn.IFS(Table1[[#This Row],[Age]]&lt;30, "Adolescent",Table1[[#This Row],[Age]]&gt;=50, "Older", Table1[[#This Row],[Age]]&gt;=30, "Adult")</f>
        <v>Older</v>
      </c>
      <c r="F961" s="3">
        <v>59</v>
      </c>
      <c r="G961" s="3" t="s">
        <v>13</v>
      </c>
      <c r="H961" s="3">
        <v>2</v>
      </c>
      <c r="I961" s="4">
        <v>30</v>
      </c>
      <c r="J961" s="13">
        <f>H961*I961</f>
        <v>60</v>
      </c>
      <c r="K961" s="13">
        <f>J961*$N$3</f>
        <v>0.89999999999999991</v>
      </c>
      <c r="L961" s="13">
        <f t="shared" si="14"/>
        <v>1.2</v>
      </c>
    </row>
    <row r="962" spans="1:12" x14ac:dyDescent="0.3">
      <c r="A962" s="3">
        <v>961</v>
      </c>
      <c r="B962" s="2">
        <v>45083</v>
      </c>
      <c r="C962" s="3" t="s">
        <v>973</v>
      </c>
      <c r="D962" s="3" t="s">
        <v>9</v>
      </c>
      <c r="E962" s="3" t="str" cm="1">
        <f t="array" ref="E962">_xlfn.IFS(Table1[[#This Row],[Age]]&lt;30, "Adolescent",Table1[[#This Row],[Age]]&gt;=50, "Older", Table1[[#This Row],[Age]]&gt;=30, "Adult")</f>
        <v>Older</v>
      </c>
      <c r="F962" s="3">
        <v>53</v>
      </c>
      <c r="G962" s="3" t="s">
        <v>10</v>
      </c>
      <c r="H962" s="3">
        <v>4</v>
      </c>
      <c r="I962" s="4">
        <v>50</v>
      </c>
      <c r="J962" s="13">
        <f>H962*I962</f>
        <v>200</v>
      </c>
      <c r="K962" s="13">
        <f>J962*$N$3</f>
        <v>3</v>
      </c>
      <c r="L962" s="13">
        <f t="shared" si="14"/>
        <v>4</v>
      </c>
    </row>
    <row r="963" spans="1:12" x14ac:dyDescent="0.3">
      <c r="A963" s="3">
        <v>962</v>
      </c>
      <c r="B963" s="2">
        <v>45218</v>
      </c>
      <c r="C963" s="3" t="s">
        <v>974</v>
      </c>
      <c r="D963" s="3" t="s">
        <v>9</v>
      </c>
      <c r="E963" s="3" t="str" cm="1">
        <f t="array" ref="E963">_xlfn.IFS(Table1[[#This Row],[Age]]&lt;30, "Adolescent",Table1[[#This Row],[Age]]&gt;=50, "Older", Table1[[#This Row],[Age]]&gt;=30, "Adult")</f>
        <v>Adult</v>
      </c>
      <c r="F963" s="3">
        <v>44</v>
      </c>
      <c r="G963" s="3" t="s">
        <v>13</v>
      </c>
      <c r="H963" s="3">
        <v>2</v>
      </c>
      <c r="I963" s="4">
        <v>30</v>
      </c>
      <c r="J963" s="13">
        <f>H963*I963</f>
        <v>60</v>
      </c>
      <c r="K963" s="13">
        <f>J963*$N$3</f>
        <v>0.89999999999999991</v>
      </c>
      <c r="L963" s="13">
        <f t="shared" ref="L963:L1001" si="15">J963*$N$4</f>
        <v>1.2</v>
      </c>
    </row>
    <row r="964" spans="1:12" x14ac:dyDescent="0.3">
      <c r="A964" s="3">
        <v>963</v>
      </c>
      <c r="B964" s="2">
        <v>45244</v>
      </c>
      <c r="C964" s="3" t="s">
        <v>975</v>
      </c>
      <c r="D964" s="3" t="s">
        <v>12</v>
      </c>
      <c r="E964" s="3" t="str" cm="1">
        <f t="array" ref="E964">_xlfn.IFS(Table1[[#This Row],[Age]]&lt;30, "Adolescent",Table1[[#This Row],[Age]]&gt;=50, "Older", Table1[[#This Row],[Age]]&gt;=30, "Adult")</f>
        <v>Older</v>
      </c>
      <c r="F964" s="3">
        <v>55</v>
      </c>
      <c r="G964" s="3" t="s">
        <v>10</v>
      </c>
      <c r="H964" s="3">
        <v>1</v>
      </c>
      <c r="I964" s="4">
        <v>50</v>
      </c>
      <c r="J964" s="13">
        <f>H964*I964</f>
        <v>50</v>
      </c>
      <c r="K964" s="13">
        <f>J964*$N$3</f>
        <v>0.75</v>
      </c>
      <c r="L964" s="13">
        <f t="shared" si="15"/>
        <v>1</v>
      </c>
    </row>
    <row r="965" spans="1:12" x14ac:dyDescent="0.3">
      <c r="A965" s="3">
        <v>964</v>
      </c>
      <c r="B965" s="2">
        <v>44957</v>
      </c>
      <c r="C965" s="3" t="s">
        <v>976</v>
      </c>
      <c r="D965" s="3" t="s">
        <v>9</v>
      </c>
      <c r="E965" s="3" t="str" cm="1">
        <f t="array" ref="E965">_xlfn.IFS(Table1[[#This Row],[Age]]&lt;30, "Adolescent",Table1[[#This Row],[Age]]&gt;=50, "Older", Table1[[#This Row],[Age]]&gt;=30, "Adult")</f>
        <v>Adolescent</v>
      </c>
      <c r="F965" s="3">
        <v>24</v>
      </c>
      <c r="G965" s="3" t="s">
        <v>13</v>
      </c>
      <c r="H965" s="3">
        <v>3</v>
      </c>
      <c r="I965" s="4">
        <v>300</v>
      </c>
      <c r="J965" s="13">
        <f>H965*I965</f>
        <v>900</v>
      </c>
      <c r="K965" s="13">
        <f>J965*$N$3</f>
        <v>13.5</v>
      </c>
      <c r="L965" s="13">
        <f t="shared" si="15"/>
        <v>18</v>
      </c>
    </row>
    <row r="966" spans="1:12" x14ac:dyDescent="0.3">
      <c r="A966" s="3">
        <v>965</v>
      </c>
      <c r="B966" s="2">
        <v>45239</v>
      </c>
      <c r="C966" s="3" t="s">
        <v>977</v>
      </c>
      <c r="D966" s="3" t="s">
        <v>9</v>
      </c>
      <c r="E966" s="3" t="str" cm="1">
        <f t="array" ref="E966">_xlfn.IFS(Table1[[#This Row],[Age]]&lt;30, "Adolescent",Table1[[#This Row],[Age]]&gt;=50, "Older", Table1[[#This Row],[Age]]&gt;=30, "Adult")</f>
        <v>Adolescent</v>
      </c>
      <c r="F966" s="3">
        <v>22</v>
      </c>
      <c r="G966" s="3" t="s">
        <v>13</v>
      </c>
      <c r="H966" s="3">
        <v>4</v>
      </c>
      <c r="I966" s="4">
        <v>50</v>
      </c>
      <c r="J966" s="13">
        <f>H966*I966</f>
        <v>200</v>
      </c>
      <c r="K966" s="13">
        <f>J966*$N$3</f>
        <v>3</v>
      </c>
      <c r="L966" s="13">
        <f t="shared" si="15"/>
        <v>4</v>
      </c>
    </row>
    <row r="967" spans="1:12" x14ac:dyDescent="0.3">
      <c r="A967" s="3">
        <v>966</v>
      </c>
      <c r="B967" s="2">
        <v>44977</v>
      </c>
      <c r="C967" s="3" t="s">
        <v>978</v>
      </c>
      <c r="D967" s="3" t="s">
        <v>9</v>
      </c>
      <c r="E967" s="3" t="str" cm="1">
        <f t="array" ref="E967">_xlfn.IFS(Table1[[#This Row],[Age]]&lt;30, "Adolescent",Table1[[#This Row],[Age]]&gt;=50, "Older", Table1[[#This Row],[Age]]&gt;=30, "Adult")</f>
        <v>Older</v>
      </c>
      <c r="F967" s="3">
        <v>60</v>
      </c>
      <c r="G967" s="3" t="s">
        <v>15</v>
      </c>
      <c r="H967" s="3">
        <v>2</v>
      </c>
      <c r="I967" s="4">
        <v>500</v>
      </c>
      <c r="J967" s="13">
        <f>H967*I967</f>
        <v>1000</v>
      </c>
      <c r="K967" s="13">
        <f>J967*$N$3</f>
        <v>15</v>
      </c>
      <c r="L967" s="13">
        <f t="shared" si="15"/>
        <v>20</v>
      </c>
    </row>
    <row r="968" spans="1:12" x14ac:dyDescent="0.3">
      <c r="A968" s="3">
        <v>967</v>
      </c>
      <c r="B968" s="2">
        <v>45033</v>
      </c>
      <c r="C968" s="3" t="s">
        <v>979</v>
      </c>
      <c r="D968" s="3" t="s">
        <v>9</v>
      </c>
      <c r="E968" s="3" t="str" cm="1">
        <f t="array" ref="E968">_xlfn.IFS(Table1[[#This Row],[Age]]&lt;30, "Adolescent",Table1[[#This Row],[Age]]&gt;=50, "Older", Table1[[#This Row],[Age]]&gt;=30, "Adult")</f>
        <v>Older</v>
      </c>
      <c r="F968" s="3">
        <v>62</v>
      </c>
      <c r="G968" s="3" t="s">
        <v>10</v>
      </c>
      <c r="H968" s="3">
        <v>1</v>
      </c>
      <c r="I968" s="4">
        <v>25</v>
      </c>
      <c r="J968" s="13">
        <f>H968*I968</f>
        <v>25</v>
      </c>
      <c r="K968" s="13">
        <f>J968*$N$3</f>
        <v>0.375</v>
      </c>
      <c r="L968" s="13">
        <f t="shared" si="15"/>
        <v>0.5</v>
      </c>
    </row>
    <row r="969" spans="1:12" x14ac:dyDescent="0.3">
      <c r="A969" s="3">
        <v>968</v>
      </c>
      <c r="B969" s="2">
        <v>45247</v>
      </c>
      <c r="C969" s="3" t="s">
        <v>980</v>
      </c>
      <c r="D969" s="3" t="s">
        <v>12</v>
      </c>
      <c r="E969" s="3" t="str" cm="1">
        <f t="array" ref="E969">_xlfn.IFS(Table1[[#This Row],[Age]]&lt;30, "Adolescent",Table1[[#This Row],[Age]]&gt;=50, "Older", Table1[[#This Row],[Age]]&gt;=30, "Adult")</f>
        <v>Adult</v>
      </c>
      <c r="F969" s="3">
        <v>48</v>
      </c>
      <c r="G969" s="3" t="s">
        <v>13</v>
      </c>
      <c r="H969" s="3">
        <v>3</v>
      </c>
      <c r="I969" s="4">
        <v>300</v>
      </c>
      <c r="J969" s="13">
        <f>H969*I969</f>
        <v>900</v>
      </c>
      <c r="K969" s="13">
        <f>J969*$N$3</f>
        <v>13.5</v>
      </c>
      <c r="L969" s="13">
        <f t="shared" si="15"/>
        <v>18</v>
      </c>
    </row>
    <row r="970" spans="1:12" x14ac:dyDescent="0.3">
      <c r="A970" s="3">
        <v>969</v>
      </c>
      <c r="B970" s="2">
        <v>45035</v>
      </c>
      <c r="C970" s="3" t="s">
        <v>981</v>
      </c>
      <c r="D970" s="3" t="s">
        <v>12</v>
      </c>
      <c r="E970" s="3" t="str" cm="1">
        <f t="array" ref="E970">_xlfn.IFS(Table1[[#This Row],[Age]]&lt;30, "Adolescent",Table1[[#This Row],[Age]]&gt;=50, "Older", Table1[[#This Row],[Age]]&gt;=30, "Adult")</f>
        <v>Adult</v>
      </c>
      <c r="F970" s="3">
        <v>40</v>
      </c>
      <c r="G970" s="3" t="s">
        <v>13</v>
      </c>
      <c r="H970" s="3">
        <v>3</v>
      </c>
      <c r="I970" s="4">
        <v>300</v>
      </c>
      <c r="J970" s="13">
        <f>H970*I970</f>
        <v>900</v>
      </c>
      <c r="K970" s="13">
        <f>J970*$N$3</f>
        <v>13.5</v>
      </c>
      <c r="L970" s="13">
        <f t="shared" si="15"/>
        <v>18</v>
      </c>
    </row>
    <row r="971" spans="1:12" x14ac:dyDescent="0.3">
      <c r="A971" s="3">
        <v>970</v>
      </c>
      <c r="B971" s="2">
        <v>45062</v>
      </c>
      <c r="C971" s="3" t="s">
        <v>982</v>
      </c>
      <c r="D971" s="3" t="s">
        <v>9</v>
      </c>
      <c r="E971" s="3" t="str" cm="1">
        <f t="array" ref="E971">_xlfn.IFS(Table1[[#This Row],[Age]]&lt;30, "Adolescent",Table1[[#This Row],[Age]]&gt;=50, "Older", Table1[[#This Row],[Age]]&gt;=30, "Adult")</f>
        <v>Older</v>
      </c>
      <c r="F971" s="3">
        <v>59</v>
      </c>
      <c r="G971" s="3" t="s">
        <v>15</v>
      </c>
      <c r="H971" s="3">
        <v>4</v>
      </c>
      <c r="I971" s="4">
        <v>500</v>
      </c>
      <c r="J971" s="13">
        <f>H971*I971</f>
        <v>2000</v>
      </c>
      <c r="K971" s="13">
        <f>J971*$N$3</f>
        <v>30</v>
      </c>
      <c r="L971" s="13">
        <f t="shared" si="15"/>
        <v>40</v>
      </c>
    </row>
    <row r="972" spans="1:12" x14ac:dyDescent="0.3">
      <c r="A972" s="3">
        <v>971</v>
      </c>
      <c r="B972" s="2">
        <v>45265</v>
      </c>
      <c r="C972" s="3" t="s">
        <v>983</v>
      </c>
      <c r="D972" s="3" t="s">
        <v>12</v>
      </c>
      <c r="E972" s="3" t="str" cm="1">
        <f t="array" ref="E972">_xlfn.IFS(Table1[[#This Row],[Age]]&lt;30, "Adolescent",Table1[[#This Row],[Age]]&gt;=50, "Older", Table1[[#This Row],[Age]]&gt;=30, "Adult")</f>
        <v>Adolescent</v>
      </c>
      <c r="F972" s="3">
        <v>27</v>
      </c>
      <c r="G972" s="3" t="s">
        <v>15</v>
      </c>
      <c r="H972" s="3">
        <v>4</v>
      </c>
      <c r="I972" s="4">
        <v>50</v>
      </c>
      <c r="J972" s="13">
        <f>H972*I972</f>
        <v>200</v>
      </c>
      <c r="K972" s="13">
        <f>J972*$N$3</f>
        <v>3</v>
      </c>
      <c r="L972" s="13">
        <f t="shared" si="15"/>
        <v>4</v>
      </c>
    </row>
    <row r="973" spans="1:12" x14ac:dyDescent="0.3">
      <c r="A973" s="3">
        <v>972</v>
      </c>
      <c r="B973" s="2">
        <v>44968</v>
      </c>
      <c r="C973" s="3" t="s">
        <v>984</v>
      </c>
      <c r="D973" s="3" t="s">
        <v>9</v>
      </c>
      <c r="E973" s="3" t="str" cm="1">
        <f t="array" ref="E973">_xlfn.IFS(Table1[[#This Row],[Age]]&lt;30, "Adolescent",Table1[[#This Row],[Age]]&gt;=50, "Older", Table1[[#This Row],[Age]]&gt;=30, "Adult")</f>
        <v>Adult</v>
      </c>
      <c r="F973" s="3">
        <v>49</v>
      </c>
      <c r="G973" s="3" t="s">
        <v>10</v>
      </c>
      <c r="H973" s="3">
        <v>4</v>
      </c>
      <c r="I973" s="4">
        <v>25</v>
      </c>
      <c r="J973" s="13">
        <f>H973*I973</f>
        <v>100</v>
      </c>
      <c r="K973" s="13">
        <f>J973*$N$3</f>
        <v>1.5</v>
      </c>
      <c r="L973" s="13">
        <f t="shared" si="15"/>
        <v>2</v>
      </c>
    </row>
    <row r="974" spans="1:12" x14ac:dyDescent="0.3">
      <c r="A974" s="3">
        <v>973</v>
      </c>
      <c r="B974" s="2">
        <v>45007</v>
      </c>
      <c r="C974" s="3" t="s">
        <v>985</v>
      </c>
      <c r="D974" s="3" t="s">
        <v>9</v>
      </c>
      <c r="E974" s="3" t="str" cm="1">
        <f t="array" ref="E974">_xlfn.IFS(Table1[[#This Row],[Age]]&lt;30, "Adolescent",Table1[[#This Row],[Age]]&gt;=50, "Older", Table1[[#This Row],[Age]]&gt;=30, "Adult")</f>
        <v>Older</v>
      </c>
      <c r="F974" s="3">
        <v>60</v>
      </c>
      <c r="G974" s="3" t="s">
        <v>13</v>
      </c>
      <c r="H974" s="3">
        <v>1</v>
      </c>
      <c r="I974" s="4">
        <v>50</v>
      </c>
      <c r="J974" s="13">
        <f>H974*I974</f>
        <v>50</v>
      </c>
      <c r="K974" s="13">
        <f>J974*$N$3</f>
        <v>0.75</v>
      </c>
      <c r="L974" s="13">
        <f t="shared" si="15"/>
        <v>1</v>
      </c>
    </row>
    <row r="975" spans="1:12" x14ac:dyDescent="0.3">
      <c r="A975" s="3">
        <v>974</v>
      </c>
      <c r="B975" s="2">
        <v>45049</v>
      </c>
      <c r="C975" s="3" t="s">
        <v>986</v>
      </c>
      <c r="D975" s="3" t="s">
        <v>9</v>
      </c>
      <c r="E975" s="3" t="str" cm="1">
        <f t="array" ref="E975">_xlfn.IFS(Table1[[#This Row],[Age]]&lt;30, "Adolescent",Table1[[#This Row],[Age]]&gt;=50, "Older", Table1[[#This Row],[Age]]&gt;=30, "Adult")</f>
        <v>Adult</v>
      </c>
      <c r="F975" s="3">
        <v>47</v>
      </c>
      <c r="G975" s="3" t="s">
        <v>10</v>
      </c>
      <c r="H975" s="3">
        <v>1</v>
      </c>
      <c r="I975" s="4">
        <v>30</v>
      </c>
      <c r="J975" s="13">
        <f>H975*I975</f>
        <v>30</v>
      </c>
      <c r="K975" s="13">
        <f>J975*$N$3</f>
        <v>0.44999999999999996</v>
      </c>
      <c r="L975" s="13">
        <f t="shared" si="15"/>
        <v>0.6</v>
      </c>
    </row>
    <row r="976" spans="1:12" x14ac:dyDescent="0.3">
      <c r="A976" s="3">
        <v>975</v>
      </c>
      <c r="B976" s="2">
        <v>45015</v>
      </c>
      <c r="C976" s="3" t="s">
        <v>987</v>
      </c>
      <c r="D976" s="3" t="s">
        <v>12</v>
      </c>
      <c r="E976" s="3" t="str" cm="1">
        <f t="array" ref="E976">_xlfn.IFS(Table1[[#This Row],[Age]]&lt;30, "Adolescent",Table1[[#This Row],[Age]]&gt;=50, "Older", Table1[[#This Row],[Age]]&gt;=30, "Adult")</f>
        <v>Older</v>
      </c>
      <c r="F976" s="3">
        <v>56</v>
      </c>
      <c r="G976" s="3" t="s">
        <v>13</v>
      </c>
      <c r="H976" s="3">
        <v>4</v>
      </c>
      <c r="I976" s="4">
        <v>50</v>
      </c>
      <c r="J976" s="13">
        <f>H976*I976</f>
        <v>200</v>
      </c>
      <c r="K976" s="13">
        <f>J976*$N$3</f>
        <v>3</v>
      </c>
      <c r="L976" s="13">
        <f t="shared" si="15"/>
        <v>4</v>
      </c>
    </row>
    <row r="977" spans="1:12" x14ac:dyDescent="0.3">
      <c r="A977" s="3">
        <v>976</v>
      </c>
      <c r="B977" s="2">
        <v>45209</v>
      </c>
      <c r="C977" s="3" t="s">
        <v>988</v>
      </c>
      <c r="D977" s="3" t="s">
        <v>12</v>
      </c>
      <c r="E977" s="3" t="str" cm="1">
        <f t="array" ref="E977">_xlfn.IFS(Table1[[#This Row],[Age]]&lt;30, "Adolescent",Table1[[#This Row],[Age]]&gt;=50, "Older", Table1[[#This Row],[Age]]&gt;=30, "Adult")</f>
        <v>Adult</v>
      </c>
      <c r="F977" s="3">
        <v>48</v>
      </c>
      <c r="G977" s="3" t="s">
        <v>10</v>
      </c>
      <c r="H977" s="3">
        <v>2</v>
      </c>
      <c r="I977" s="4">
        <v>300</v>
      </c>
      <c r="J977" s="13">
        <f>H977*I977</f>
        <v>600</v>
      </c>
      <c r="K977" s="13">
        <f>J977*$N$3</f>
        <v>9</v>
      </c>
      <c r="L977" s="13">
        <f t="shared" si="15"/>
        <v>12</v>
      </c>
    </row>
    <row r="978" spans="1:12" x14ac:dyDescent="0.3">
      <c r="A978" s="3">
        <v>977</v>
      </c>
      <c r="B978" s="2">
        <v>44965</v>
      </c>
      <c r="C978" s="3" t="s">
        <v>989</v>
      </c>
      <c r="D978" s="3" t="s">
        <v>12</v>
      </c>
      <c r="E978" s="3" t="str" cm="1">
        <f t="array" ref="E978">_xlfn.IFS(Table1[[#This Row],[Age]]&lt;30, "Adolescent",Table1[[#This Row],[Age]]&gt;=50, "Older", Table1[[#This Row],[Age]]&gt;=30, "Adult")</f>
        <v>Adult</v>
      </c>
      <c r="F978" s="3">
        <v>35</v>
      </c>
      <c r="G978" s="3" t="s">
        <v>15</v>
      </c>
      <c r="H978" s="3">
        <v>3</v>
      </c>
      <c r="I978" s="4">
        <v>25</v>
      </c>
      <c r="J978" s="13">
        <f>H978*I978</f>
        <v>75</v>
      </c>
      <c r="K978" s="13">
        <f>J978*$N$3</f>
        <v>1.125</v>
      </c>
      <c r="L978" s="13">
        <f t="shared" si="15"/>
        <v>1.5</v>
      </c>
    </row>
    <row r="979" spans="1:12" x14ac:dyDescent="0.3">
      <c r="A979" s="3">
        <v>978</v>
      </c>
      <c r="B979" s="2">
        <v>45007</v>
      </c>
      <c r="C979" s="3" t="s">
        <v>990</v>
      </c>
      <c r="D979" s="3" t="s">
        <v>12</v>
      </c>
      <c r="E979" s="3" t="str" cm="1">
        <f t="array" ref="E979">_xlfn.IFS(Table1[[#This Row],[Age]]&lt;30, "Adolescent",Table1[[#This Row],[Age]]&gt;=50, "Older", Table1[[#This Row],[Age]]&gt;=30, "Adult")</f>
        <v>Older</v>
      </c>
      <c r="F979" s="3">
        <v>53</v>
      </c>
      <c r="G979" s="3" t="s">
        <v>13</v>
      </c>
      <c r="H979" s="3">
        <v>3</v>
      </c>
      <c r="I979" s="4">
        <v>50</v>
      </c>
      <c r="J979" s="13">
        <f>H979*I979</f>
        <v>150</v>
      </c>
      <c r="K979" s="13">
        <f>J979*$N$3</f>
        <v>2.25</v>
      </c>
      <c r="L979" s="13">
        <f t="shared" si="15"/>
        <v>3</v>
      </c>
    </row>
    <row r="980" spans="1:12" x14ac:dyDescent="0.3">
      <c r="A980" s="3">
        <v>979</v>
      </c>
      <c r="B980" s="2">
        <v>44928</v>
      </c>
      <c r="C980" s="3" t="s">
        <v>991</v>
      </c>
      <c r="D980" s="3" t="s">
        <v>12</v>
      </c>
      <c r="E980" s="3" t="str" cm="1">
        <f t="array" ref="E980">_xlfn.IFS(Table1[[#This Row],[Age]]&lt;30, "Adolescent",Table1[[#This Row],[Age]]&gt;=50, "Older", Table1[[#This Row],[Age]]&gt;=30, "Adult")</f>
        <v>Adolescent</v>
      </c>
      <c r="F980" s="3">
        <v>19</v>
      </c>
      <c r="G980" s="3" t="s">
        <v>10</v>
      </c>
      <c r="H980" s="3">
        <v>1</v>
      </c>
      <c r="I980" s="4">
        <v>25</v>
      </c>
      <c r="J980" s="13">
        <f>H980*I980</f>
        <v>25</v>
      </c>
      <c r="K980" s="13">
        <f>J980*$N$3</f>
        <v>0.375</v>
      </c>
      <c r="L980" s="13">
        <f t="shared" si="15"/>
        <v>0.5</v>
      </c>
    </row>
    <row r="981" spans="1:12" x14ac:dyDescent="0.3">
      <c r="A981" s="3">
        <v>980</v>
      </c>
      <c r="B981" s="2">
        <v>45136</v>
      </c>
      <c r="C981" s="3" t="s">
        <v>992</v>
      </c>
      <c r="D981" s="3" t="s">
        <v>12</v>
      </c>
      <c r="E981" s="3" t="str" cm="1">
        <f t="array" ref="E981">_xlfn.IFS(Table1[[#This Row],[Age]]&lt;30, "Adolescent",Table1[[#This Row],[Age]]&gt;=50, "Older", Table1[[#This Row],[Age]]&gt;=30, "Adult")</f>
        <v>Adult</v>
      </c>
      <c r="F981" s="3">
        <v>31</v>
      </c>
      <c r="G981" s="3" t="s">
        <v>15</v>
      </c>
      <c r="H981" s="3">
        <v>3</v>
      </c>
      <c r="I981" s="4">
        <v>25</v>
      </c>
      <c r="J981" s="13">
        <f>H981*I981</f>
        <v>75</v>
      </c>
      <c r="K981" s="13">
        <f>J981*$N$3</f>
        <v>1.125</v>
      </c>
      <c r="L981" s="13">
        <f t="shared" si="15"/>
        <v>1.5</v>
      </c>
    </row>
    <row r="982" spans="1:12" x14ac:dyDescent="0.3">
      <c r="A982" s="3">
        <v>981</v>
      </c>
      <c r="B982" s="2">
        <v>45157</v>
      </c>
      <c r="C982" s="3" t="s">
        <v>993</v>
      </c>
      <c r="D982" s="3" t="s">
        <v>12</v>
      </c>
      <c r="E982" s="3" t="str" cm="1">
        <f t="array" ref="E982">_xlfn.IFS(Table1[[#This Row],[Age]]&lt;30, "Adolescent",Table1[[#This Row],[Age]]&gt;=50, "Older", Table1[[#This Row],[Age]]&gt;=30, "Adult")</f>
        <v>Adult</v>
      </c>
      <c r="F982" s="3">
        <v>30</v>
      </c>
      <c r="G982" s="3" t="s">
        <v>15</v>
      </c>
      <c r="H982" s="3">
        <v>2</v>
      </c>
      <c r="I982" s="4">
        <v>30</v>
      </c>
      <c r="J982" s="13">
        <f>H982*I982</f>
        <v>60</v>
      </c>
      <c r="K982" s="13">
        <f>J982*$N$3</f>
        <v>0.89999999999999991</v>
      </c>
      <c r="L982" s="13">
        <f t="shared" si="15"/>
        <v>1.2</v>
      </c>
    </row>
    <row r="983" spans="1:12" x14ac:dyDescent="0.3">
      <c r="A983" s="3">
        <v>982</v>
      </c>
      <c r="B983" s="2">
        <v>45279</v>
      </c>
      <c r="C983" s="3" t="s">
        <v>994</v>
      </c>
      <c r="D983" s="3" t="s">
        <v>12</v>
      </c>
      <c r="E983" s="3" t="str" cm="1">
        <f t="array" ref="E983">_xlfn.IFS(Table1[[#This Row],[Age]]&lt;30, "Adolescent",Table1[[#This Row],[Age]]&gt;=50, "Older", Table1[[#This Row],[Age]]&gt;=30, "Adult")</f>
        <v>Adult</v>
      </c>
      <c r="F983" s="3">
        <v>46</v>
      </c>
      <c r="G983" s="3" t="s">
        <v>10</v>
      </c>
      <c r="H983" s="3">
        <v>3</v>
      </c>
      <c r="I983" s="4">
        <v>30</v>
      </c>
      <c r="J983" s="13">
        <f>H983*I983</f>
        <v>90</v>
      </c>
      <c r="K983" s="13">
        <f>J983*$N$3</f>
        <v>1.3499999999999999</v>
      </c>
      <c r="L983" s="13">
        <f t="shared" si="15"/>
        <v>1.8</v>
      </c>
    </row>
    <row r="984" spans="1:12" x14ac:dyDescent="0.3">
      <c r="A984" s="3">
        <v>983</v>
      </c>
      <c r="B984" s="2">
        <v>45231</v>
      </c>
      <c r="C984" s="3" t="s">
        <v>995</v>
      </c>
      <c r="D984" s="3" t="s">
        <v>12</v>
      </c>
      <c r="E984" s="3" t="str" cm="1">
        <f t="array" ref="E984">_xlfn.IFS(Table1[[#This Row],[Age]]&lt;30, "Adolescent",Table1[[#This Row],[Age]]&gt;=50, "Older", Table1[[#This Row],[Age]]&gt;=30, "Adult")</f>
        <v>Adolescent</v>
      </c>
      <c r="F984" s="3">
        <v>29</v>
      </c>
      <c r="G984" s="3" t="s">
        <v>13</v>
      </c>
      <c r="H984" s="3">
        <v>1</v>
      </c>
      <c r="I984" s="4">
        <v>300</v>
      </c>
      <c r="J984" s="13">
        <f>H984*I984</f>
        <v>300</v>
      </c>
      <c r="K984" s="13">
        <f>J984*$N$3</f>
        <v>4.5</v>
      </c>
      <c r="L984" s="13">
        <f t="shared" si="15"/>
        <v>6</v>
      </c>
    </row>
    <row r="985" spans="1:12" x14ac:dyDescent="0.3">
      <c r="A985" s="3">
        <v>984</v>
      </c>
      <c r="B985" s="2">
        <v>45167</v>
      </c>
      <c r="C985" s="3" t="s">
        <v>996</v>
      </c>
      <c r="D985" s="3" t="s">
        <v>9</v>
      </c>
      <c r="E985" s="3" t="str" cm="1">
        <f t="array" ref="E985">_xlfn.IFS(Table1[[#This Row],[Age]]&lt;30, "Adolescent",Table1[[#This Row],[Age]]&gt;=50, "Older", Table1[[#This Row],[Age]]&gt;=30, "Adult")</f>
        <v>Older</v>
      </c>
      <c r="F985" s="3">
        <v>56</v>
      </c>
      <c r="G985" s="3" t="s">
        <v>13</v>
      </c>
      <c r="H985" s="3">
        <v>1</v>
      </c>
      <c r="I985" s="4">
        <v>500</v>
      </c>
      <c r="J985" s="13">
        <f>H985*I985</f>
        <v>500</v>
      </c>
      <c r="K985" s="13">
        <f>J985*$N$3</f>
        <v>7.5</v>
      </c>
      <c r="L985" s="13">
        <f t="shared" si="15"/>
        <v>10</v>
      </c>
    </row>
    <row r="986" spans="1:12" x14ac:dyDescent="0.3">
      <c r="A986" s="3">
        <v>985</v>
      </c>
      <c r="B986" s="2">
        <v>45076</v>
      </c>
      <c r="C986" s="3" t="s">
        <v>997</v>
      </c>
      <c r="D986" s="3" t="s">
        <v>12</v>
      </c>
      <c r="E986" s="3" t="str" cm="1">
        <f t="array" ref="E986">_xlfn.IFS(Table1[[#This Row],[Age]]&lt;30, "Adolescent",Table1[[#This Row],[Age]]&gt;=50, "Older", Table1[[#This Row],[Age]]&gt;=30, "Adult")</f>
        <v>Adolescent</v>
      </c>
      <c r="F986" s="3">
        <v>19</v>
      </c>
      <c r="G986" s="3" t="s">
        <v>15</v>
      </c>
      <c r="H986" s="3">
        <v>2</v>
      </c>
      <c r="I986" s="4">
        <v>25</v>
      </c>
      <c r="J986" s="13">
        <f>H986*I986</f>
        <v>50</v>
      </c>
      <c r="K986" s="13">
        <f>J986*$N$3</f>
        <v>0.75</v>
      </c>
      <c r="L986" s="13">
        <f t="shared" si="15"/>
        <v>1</v>
      </c>
    </row>
    <row r="987" spans="1:12" x14ac:dyDescent="0.3">
      <c r="A987" s="3">
        <v>986</v>
      </c>
      <c r="B987" s="2">
        <v>44943</v>
      </c>
      <c r="C987" s="3" t="s">
        <v>998</v>
      </c>
      <c r="D987" s="3" t="s">
        <v>12</v>
      </c>
      <c r="E987" s="3" t="str" cm="1">
        <f t="array" ref="E987">_xlfn.IFS(Table1[[#This Row],[Age]]&lt;30, "Adolescent",Table1[[#This Row],[Age]]&gt;=50, "Older", Table1[[#This Row],[Age]]&gt;=30, "Adult")</f>
        <v>Adult</v>
      </c>
      <c r="F987" s="3">
        <v>49</v>
      </c>
      <c r="G987" s="3" t="s">
        <v>13</v>
      </c>
      <c r="H987" s="3">
        <v>2</v>
      </c>
      <c r="I987" s="4">
        <v>500</v>
      </c>
      <c r="J987" s="13">
        <f>H987*I987</f>
        <v>1000</v>
      </c>
      <c r="K987" s="13">
        <f>J987*$N$3</f>
        <v>15</v>
      </c>
      <c r="L987" s="13">
        <f t="shared" si="15"/>
        <v>20</v>
      </c>
    </row>
    <row r="988" spans="1:12" x14ac:dyDescent="0.3">
      <c r="A988" s="3">
        <v>987</v>
      </c>
      <c r="B988" s="2">
        <v>45045</v>
      </c>
      <c r="C988" s="3" t="s">
        <v>999</v>
      </c>
      <c r="D988" s="3" t="s">
        <v>12</v>
      </c>
      <c r="E988" s="3" t="str" cm="1">
        <f t="array" ref="E988">_xlfn.IFS(Table1[[#This Row],[Age]]&lt;30, "Adolescent",Table1[[#This Row],[Age]]&gt;=50, "Older", Table1[[#This Row],[Age]]&gt;=30, "Adult")</f>
        <v>Adult</v>
      </c>
      <c r="F988" s="3">
        <v>30</v>
      </c>
      <c r="G988" s="3" t="s">
        <v>13</v>
      </c>
      <c r="H988" s="3">
        <v>3</v>
      </c>
      <c r="I988" s="4">
        <v>300</v>
      </c>
      <c r="J988" s="13">
        <f>H988*I988</f>
        <v>900</v>
      </c>
      <c r="K988" s="13">
        <f>J988*$N$3</f>
        <v>13.5</v>
      </c>
      <c r="L988" s="13">
        <f t="shared" si="15"/>
        <v>18</v>
      </c>
    </row>
    <row r="989" spans="1:12" x14ac:dyDescent="0.3">
      <c r="A989" s="3">
        <v>988</v>
      </c>
      <c r="B989" s="2">
        <v>45074</v>
      </c>
      <c r="C989" s="3" t="s">
        <v>1000</v>
      </c>
      <c r="D989" s="3" t="s">
        <v>12</v>
      </c>
      <c r="E989" s="3" t="str" cm="1">
        <f t="array" ref="E989">_xlfn.IFS(Table1[[#This Row],[Age]]&lt;30, "Adolescent",Table1[[#This Row],[Age]]&gt;=50, "Older", Table1[[#This Row],[Age]]&gt;=30, "Adult")</f>
        <v>Older</v>
      </c>
      <c r="F989" s="3">
        <v>63</v>
      </c>
      <c r="G989" s="3" t="s">
        <v>13</v>
      </c>
      <c r="H989" s="3">
        <v>3</v>
      </c>
      <c r="I989" s="4">
        <v>25</v>
      </c>
      <c r="J989" s="13">
        <f>H989*I989</f>
        <v>75</v>
      </c>
      <c r="K989" s="13">
        <f>J989*$N$3</f>
        <v>1.125</v>
      </c>
      <c r="L989" s="13">
        <f t="shared" si="15"/>
        <v>1.5</v>
      </c>
    </row>
    <row r="990" spans="1:12" x14ac:dyDescent="0.3">
      <c r="A990" s="3">
        <v>989</v>
      </c>
      <c r="B990" s="2">
        <v>45288</v>
      </c>
      <c r="C990" s="3" t="s">
        <v>1001</v>
      </c>
      <c r="D990" s="3" t="s">
        <v>12</v>
      </c>
      <c r="E990" s="3" t="str" cm="1">
        <f t="array" ref="E990">_xlfn.IFS(Table1[[#This Row],[Age]]&lt;30, "Adolescent",Table1[[#This Row],[Age]]&gt;=50, "Older", Table1[[#This Row],[Age]]&gt;=30, "Adult")</f>
        <v>Adult</v>
      </c>
      <c r="F990" s="3">
        <v>44</v>
      </c>
      <c r="G990" s="3" t="s">
        <v>15</v>
      </c>
      <c r="H990" s="3">
        <v>1</v>
      </c>
      <c r="I990" s="4">
        <v>25</v>
      </c>
      <c r="J990" s="13">
        <f>H990*I990</f>
        <v>25</v>
      </c>
      <c r="K990" s="13">
        <f>J990*$N$3</f>
        <v>0.375</v>
      </c>
      <c r="L990" s="13">
        <f t="shared" si="15"/>
        <v>0.5</v>
      </c>
    </row>
    <row r="991" spans="1:12" x14ac:dyDescent="0.3">
      <c r="A991" s="3">
        <v>990</v>
      </c>
      <c r="B991" s="2">
        <v>45071</v>
      </c>
      <c r="C991" s="3" t="s">
        <v>1002</v>
      </c>
      <c r="D991" s="3" t="s">
        <v>12</v>
      </c>
      <c r="E991" s="3" t="str" cm="1">
        <f t="array" ref="E991">_xlfn.IFS(Table1[[#This Row],[Age]]&lt;30, "Adolescent",Table1[[#This Row],[Age]]&gt;=50, "Older", Table1[[#This Row],[Age]]&gt;=30, "Adult")</f>
        <v>Older</v>
      </c>
      <c r="F991" s="3">
        <v>58</v>
      </c>
      <c r="G991" s="3" t="s">
        <v>10</v>
      </c>
      <c r="H991" s="3">
        <v>2</v>
      </c>
      <c r="I991" s="4">
        <v>500</v>
      </c>
      <c r="J991" s="13">
        <f>H991*I991</f>
        <v>1000</v>
      </c>
      <c r="K991" s="13">
        <f>J991*$N$3</f>
        <v>15</v>
      </c>
      <c r="L991" s="13">
        <f t="shared" si="15"/>
        <v>20</v>
      </c>
    </row>
    <row r="992" spans="1:12" x14ac:dyDescent="0.3">
      <c r="A992" s="3">
        <v>991</v>
      </c>
      <c r="B992" s="2">
        <v>45286</v>
      </c>
      <c r="C992" s="3" t="s">
        <v>1003</v>
      </c>
      <c r="D992" s="3" t="s">
        <v>12</v>
      </c>
      <c r="E992" s="3" t="str" cm="1">
        <f t="array" ref="E992">_xlfn.IFS(Table1[[#This Row],[Age]]&lt;30, "Adolescent",Table1[[#This Row],[Age]]&gt;=50, "Older", Table1[[#This Row],[Age]]&gt;=30, "Adult")</f>
        <v>Adult</v>
      </c>
      <c r="F992" s="3">
        <v>34</v>
      </c>
      <c r="G992" s="3" t="s">
        <v>13</v>
      </c>
      <c r="H992" s="3">
        <v>2</v>
      </c>
      <c r="I992" s="4">
        <v>50</v>
      </c>
      <c r="J992" s="13">
        <f>H992*I992</f>
        <v>100</v>
      </c>
      <c r="K992" s="13">
        <f>J992*$N$3</f>
        <v>1.5</v>
      </c>
      <c r="L992" s="13">
        <f t="shared" si="15"/>
        <v>2</v>
      </c>
    </row>
    <row r="993" spans="1:12" x14ac:dyDescent="0.3">
      <c r="A993" s="3">
        <v>992</v>
      </c>
      <c r="B993" s="2">
        <v>45159</v>
      </c>
      <c r="C993" s="3" t="s">
        <v>1004</v>
      </c>
      <c r="D993" s="3" t="s">
        <v>12</v>
      </c>
      <c r="E993" s="3" t="str" cm="1">
        <f t="array" ref="E993">_xlfn.IFS(Table1[[#This Row],[Age]]&lt;30, "Adolescent",Table1[[#This Row],[Age]]&gt;=50, "Older", Table1[[#This Row],[Age]]&gt;=30, "Adult")</f>
        <v>Older</v>
      </c>
      <c r="F993" s="3">
        <v>57</v>
      </c>
      <c r="G993" s="3" t="s">
        <v>15</v>
      </c>
      <c r="H993" s="3">
        <v>2</v>
      </c>
      <c r="I993" s="4">
        <v>30</v>
      </c>
      <c r="J993" s="13">
        <f>H993*I993</f>
        <v>60</v>
      </c>
      <c r="K993" s="13">
        <f>J993*$N$3</f>
        <v>0.89999999999999991</v>
      </c>
      <c r="L993" s="13">
        <f t="shared" si="15"/>
        <v>1.2</v>
      </c>
    </row>
    <row r="994" spans="1:12" x14ac:dyDescent="0.3">
      <c r="A994" s="3">
        <v>993</v>
      </c>
      <c r="B994" s="2">
        <v>44963</v>
      </c>
      <c r="C994" s="3" t="s">
        <v>1005</v>
      </c>
      <c r="D994" s="3" t="s">
        <v>12</v>
      </c>
      <c r="E994" s="3" t="str" cm="1">
        <f t="array" ref="E994">_xlfn.IFS(Table1[[#This Row],[Age]]&lt;30, "Adolescent",Table1[[#This Row],[Age]]&gt;=50, "Older", Table1[[#This Row],[Age]]&gt;=30, "Adult")</f>
        <v>Adult</v>
      </c>
      <c r="F994" s="3">
        <v>48</v>
      </c>
      <c r="G994" s="3" t="s">
        <v>15</v>
      </c>
      <c r="H994" s="3">
        <v>3</v>
      </c>
      <c r="I994" s="4">
        <v>50</v>
      </c>
      <c r="J994" s="13">
        <f>H994*I994</f>
        <v>150</v>
      </c>
      <c r="K994" s="13">
        <f>J994*$N$3</f>
        <v>2.25</v>
      </c>
      <c r="L994" s="13">
        <f t="shared" si="15"/>
        <v>3</v>
      </c>
    </row>
    <row r="995" spans="1:12" x14ac:dyDescent="0.3">
      <c r="A995" s="3">
        <v>994</v>
      </c>
      <c r="B995" s="2">
        <v>45278</v>
      </c>
      <c r="C995" s="3" t="s">
        <v>1006</v>
      </c>
      <c r="D995" s="3" t="s">
        <v>12</v>
      </c>
      <c r="E995" s="3" t="str" cm="1">
        <f t="array" ref="E995">_xlfn.IFS(Table1[[#This Row],[Age]]&lt;30, "Adolescent",Table1[[#This Row],[Age]]&gt;=50, "Older", Table1[[#This Row],[Age]]&gt;=30, "Adult")</f>
        <v>Older</v>
      </c>
      <c r="F995" s="3">
        <v>51</v>
      </c>
      <c r="G995" s="3" t="s">
        <v>10</v>
      </c>
      <c r="H995" s="3">
        <v>2</v>
      </c>
      <c r="I995" s="4">
        <v>500</v>
      </c>
      <c r="J995" s="13">
        <f>H995*I995</f>
        <v>1000</v>
      </c>
      <c r="K995" s="13">
        <f>J995*$N$3</f>
        <v>15</v>
      </c>
      <c r="L995" s="13">
        <f t="shared" si="15"/>
        <v>20</v>
      </c>
    </row>
    <row r="996" spans="1:12" x14ac:dyDescent="0.3">
      <c r="A996" s="3">
        <v>995</v>
      </c>
      <c r="B996" s="2">
        <v>45046</v>
      </c>
      <c r="C996" s="3" t="s">
        <v>1007</v>
      </c>
      <c r="D996" s="3" t="s">
        <v>12</v>
      </c>
      <c r="E996" s="3" t="str" cm="1">
        <f t="array" ref="E996">_xlfn.IFS(Table1[[#This Row],[Age]]&lt;30, "Adolescent",Table1[[#This Row],[Age]]&gt;=50, "Older", Table1[[#This Row],[Age]]&gt;=30, "Adult")</f>
        <v>Adult</v>
      </c>
      <c r="F996" s="3">
        <v>41</v>
      </c>
      <c r="G996" s="3" t="s">
        <v>13</v>
      </c>
      <c r="H996" s="3">
        <v>1</v>
      </c>
      <c r="I996" s="4">
        <v>30</v>
      </c>
      <c r="J996" s="13">
        <f>H996*I996</f>
        <v>30</v>
      </c>
      <c r="K996" s="13">
        <f>J996*$N$3</f>
        <v>0.44999999999999996</v>
      </c>
      <c r="L996" s="13">
        <f t="shared" si="15"/>
        <v>0.6</v>
      </c>
    </row>
    <row r="997" spans="1:12" x14ac:dyDescent="0.3">
      <c r="A997" s="3">
        <v>996</v>
      </c>
      <c r="B997" s="2">
        <v>45062</v>
      </c>
      <c r="C997" s="3" t="s">
        <v>1008</v>
      </c>
      <c r="D997" s="3" t="s">
        <v>9</v>
      </c>
      <c r="E997" s="3" t="str" cm="1">
        <f t="array" ref="E997">_xlfn.IFS(Table1[[#This Row],[Age]]&lt;30, "Adolescent",Table1[[#This Row],[Age]]&gt;=50, "Older", Table1[[#This Row],[Age]]&gt;=30, "Adult")</f>
        <v>Older</v>
      </c>
      <c r="F997" s="3">
        <v>62</v>
      </c>
      <c r="G997" s="3" t="s">
        <v>13</v>
      </c>
      <c r="H997" s="3">
        <v>1</v>
      </c>
      <c r="I997" s="4">
        <v>50</v>
      </c>
      <c r="J997" s="13">
        <f>H997*I997</f>
        <v>50</v>
      </c>
      <c r="K997" s="13">
        <f>J997*$N$3</f>
        <v>0.75</v>
      </c>
      <c r="L997" s="13">
        <f t="shared" si="15"/>
        <v>1</v>
      </c>
    </row>
    <row r="998" spans="1:12" x14ac:dyDescent="0.3">
      <c r="A998" s="3">
        <v>997</v>
      </c>
      <c r="B998" s="2">
        <v>45247</v>
      </c>
      <c r="C998" s="3" t="s">
        <v>1009</v>
      </c>
      <c r="D998" s="3" t="s">
        <v>9</v>
      </c>
      <c r="E998" s="3" t="str" cm="1">
        <f t="array" ref="E998">_xlfn.IFS(Table1[[#This Row],[Age]]&lt;30, "Adolescent",Table1[[#This Row],[Age]]&gt;=50, "Older", Table1[[#This Row],[Age]]&gt;=30, "Adult")</f>
        <v>Older</v>
      </c>
      <c r="F998" s="3">
        <v>52</v>
      </c>
      <c r="G998" s="3" t="s">
        <v>10</v>
      </c>
      <c r="H998" s="3">
        <v>3</v>
      </c>
      <c r="I998" s="4">
        <v>30</v>
      </c>
      <c r="J998" s="13">
        <f>H998*I998</f>
        <v>90</v>
      </c>
      <c r="K998" s="13">
        <f>J998*$N$3</f>
        <v>1.3499999999999999</v>
      </c>
      <c r="L998" s="13">
        <f t="shared" si="15"/>
        <v>1.8</v>
      </c>
    </row>
    <row r="999" spans="1:12" x14ac:dyDescent="0.3">
      <c r="A999" s="3">
        <v>998</v>
      </c>
      <c r="B999" s="2">
        <v>45228</v>
      </c>
      <c r="C999" s="3" t="s">
        <v>1010</v>
      </c>
      <c r="D999" s="3" t="s">
        <v>12</v>
      </c>
      <c r="E999" s="3" t="str" cm="1">
        <f t="array" ref="E999">_xlfn.IFS(Table1[[#This Row],[Age]]&lt;30, "Adolescent",Table1[[#This Row],[Age]]&gt;=50, "Older", Table1[[#This Row],[Age]]&gt;=30, "Adult")</f>
        <v>Adolescent</v>
      </c>
      <c r="F999" s="3">
        <v>23</v>
      </c>
      <c r="G999" s="3" t="s">
        <v>10</v>
      </c>
      <c r="H999" s="3">
        <v>4</v>
      </c>
      <c r="I999" s="4">
        <v>25</v>
      </c>
      <c r="J999" s="13">
        <f>H999*I999</f>
        <v>100</v>
      </c>
      <c r="K999" s="13">
        <f>J999*$N$3</f>
        <v>1.5</v>
      </c>
      <c r="L999" s="13">
        <f t="shared" si="15"/>
        <v>2</v>
      </c>
    </row>
    <row r="1000" spans="1:12" x14ac:dyDescent="0.3">
      <c r="A1000" s="3">
        <v>999</v>
      </c>
      <c r="B1000" s="2">
        <v>45265</v>
      </c>
      <c r="C1000" s="3" t="s">
        <v>1011</v>
      </c>
      <c r="D1000" s="3" t="s">
        <v>12</v>
      </c>
      <c r="E1000" s="3" t="str" cm="1">
        <f t="array" ref="E1000">_xlfn.IFS(Table1[[#This Row],[Age]]&lt;30, "Adolescent",Table1[[#This Row],[Age]]&gt;=50, "Older", Table1[[#This Row],[Age]]&gt;=30, "Adult")</f>
        <v>Adult</v>
      </c>
      <c r="F1000" s="3">
        <v>36</v>
      </c>
      <c r="G1000" s="3" t="s">
        <v>15</v>
      </c>
      <c r="H1000" s="3">
        <v>3</v>
      </c>
      <c r="I1000" s="4">
        <v>50</v>
      </c>
      <c r="J1000" s="13">
        <f>H1000*I1000</f>
        <v>150</v>
      </c>
      <c r="K1000" s="13">
        <f>J1000*$N$3</f>
        <v>2.25</v>
      </c>
      <c r="L1000" s="13">
        <f t="shared" si="15"/>
        <v>3</v>
      </c>
    </row>
    <row r="1001" spans="1:12" x14ac:dyDescent="0.3">
      <c r="A1001" s="6">
        <v>1000</v>
      </c>
      <c r="B1001" s="5">
        <v>45028</v>
      </c>
      <c r="C1001" s="6" t="s">
        <v>1012</v>
      </c>
      <c r="D1001" s="6" t="s">
        <v>9</v>
      </c>
      <c r="E1001" s="6" t="str" cm="1">
        <f t="array" ref="E1001">_xlfn.IFS(Table1[[#This Row],[Age]]&lt;30, "Adolescent",Table1[[#This Row],[Age]]&gt;=50, "Older", Table1[[#This Row],[Age]]&gt;=30, "Adult")</f>
        <v>Adult</v>
      </c>
      <c r="F1001" s="6">
        <v>47</v>
      </c>
      <c r="G1001" s="6" t="s">
        <v>15</v>
      </c>
      <c r="H1001" s="6">
        <v>4</v>
      </c>
      <c r="I1001" s="7">
        <v>30</v>
      </c>
      <c r="J1001" s="13">
        <f>H1001*I1001</f>
        <v>120</v>
      </c>
      <c r="K1001" s="13">
        <f>J1001*$N$3</f>
        <v>1.7999999999999998</v>
      </c>
      <c r="L1001" s="13">
        <f t="shared" si="15"/>
        <v>2.4</v>
      </c>
    </row>
  </sheetData>
  <phoneticPr fontId="21" type="noConversion"/>
  <conditionalFormatting sqref="P30:P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{4AC7E5EC-530A-464B-A873-95B3DCC1E5F5}</x14:id>
        </ext>
      </extLst>
    </cfRule>
  </conditionalFormatting>
  <conditionalFormatting sqref="Q31:Q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:R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3"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C7E5EC-530A-464B-A873-95B3DCC1E5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P30:P33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H23"/>
  <sheetViews>
    <sheetView workbookViewId="0">
      <selection activeCell="G29" sqref="G29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4" x14ac:dyDescent="0.3">
      <c r="A1" s="1" t="s">
        <v>0</v>
      </c>
      <c r="B1" s="1" t="s">
        <v>1013</v>
      </c>
      <c r="C1" s="1" t="s">
        <v>1014</v>
      </c>
      <c r="D1" s="1" t="s">
        <v>1062</v>
      </c>
    </row>
    <row r="2" spans="1:4" x14ac:dyDescent="0.3">
      <c r="A2">
        <v>10</v>
      </c>
      <c r="B2">
        <f>VLOOKUP(retail_sales_dataset!A:A,retail_sales_dataset!A:K,10,FALSE)</f>
        <v>150</v>
      </c>
      <c r="C2" t="str">
        <f>VLOOKUP(A2,retail_sales_dataset!A:K,7,FALSE)</f>
        <v>Clothing</v>
      </c>
      <c r="D2" t="str">
        <f>_xlfn.CONCAT(B2, " ",C2)</f>
        <v>150 Clothing</v>
      </c>
    </row>
    <row r="3" spans="1:4" x14ac:dyDescent="0.3">
      <c r="A3">
        <v>15</v>
      </c>
      <c r="B3">
        <f>VLOOKUP(retail_sales_dataset!A:A,retail_sales_dataset!A:K,10,FALSE)</f>
        <v>1000</v>
      </c>
      <c r="C3" t="str">
        <f>VLOOKUP(A3,retail_sales_dataset!A:K,7,FALSE)</f>
        <v>Electronics</v>
      </c>
      <c r="D3" t="str">
        <f t="shared" ref="D3:D10" si="0">_xlfn.CONCAT(B3, " ",C3)</f>
        <v>1000 Electronics</v>
      </c>
    </row>
    <row r="4" spans="1:4" x14ac:dyDescent="0.3">
      <c r="A4">
        <v>25</v>
      </c>
      <c r="B4">
        <f>VLOOKUP(retail_sales_dataset!A:A,retail_sales_dataset!A:K,10,FALSE)</f>
        <v>30</v>
      </c>
      <c r="C4" t="str">
        <f>VLOOKUP(A4,retail_sales_dataset!A:K,7,FALSE)</f>
        <v>Beauty</v>
      </c>
      <c r="D4" t="str">
        <f t="shared" si="0"/>
        <v>30 Beauty</v>
      </c>
    </row>
    <row r="5" spans="1:4" x14ac:dyDescent="0.3">
      <c r="A5">
        <v>30</v>
      </c>
      <c r="B5">
        <f>VLOOKUP(retail_sales_dataset!A:A,retail_sales_dataset!A:K,10,FALSE)</f>
        <v>500</v>
      </c>
      <c r="C5" t="str">
        <f>VLOOKUP(A5,retail_sales_dataset!A:K,7,FALSE)</f>
        <v>Beauty</v>
      </c>
      <c r="D5" t="str">
        <f t="shared" si="0"/>
        <v>500 Beauty</v>
      </c>
    </row>
    <row r="6" spans="1:4" x14ac:dyDescent="0.3">
      <c r="A6">
        <v>54</v>
      </c>
      <c r="B6">
        <f>VLOOKUP(retail_sales_dataset!A:A,retail_sales_dataset!A:K,10,FALSE)</f>
        <v>100</v>
      </c>
      <c r="C6" t="str">
        <f>VLOOKUP(A6,retail_sales_dataset!A:K,7,FALSE)</f>
        <v>Electronics</v>
      </c>
      <c r="D6" t="str">
        <f t="shared" si="0"/>
        <v>100 Electronics</v>
      </c>
    </row>
    <row r="7" spans="1:4" x14ac:dyDescent="0.3">
      <c r="A7">
        <v>55</v>
      </c>
      <c r="B7">
        <f>VLOOKUP(retail_sales_dataset!A:A,retail_sales_dataset!A:K,10,FALSE)</f>
        <v>30</v>
      </c>
      <c r="C7" t="str">
        <f>VLOOKUP(A7,retail_sales_dataset!A:K,7,FALSE)</f>
        <v>Beauty</v>
      </c>
      <c r="D7" t="str">
        <f t="shared" si="0"/>
        <v>30 Beauty</v>
      </c>
    </row>
    <row r="8" spans="1:4" x14ac:dyDescent="0.3">
      <c r="A8">
        <v>67</v>
      </c>
      <c r="B8">
        <f>VLOOKUP(retail_sales_dataset!A:A,retail_sales_dataset!A:K,10,FALSE)</f>
        <v>50</v>
      </c>
      <c r="C8" t="str">
        <f>VLOOKUP(A8,retail_sales_dataset!A:K,7,FALSE)</f>
        <v>Beauty</v>
      </c>
      <c r="D8" t="str">
        <f t="shared" si="0"/>
        <v>50 Beauty</v>
      </c>
    </row>
    <row r="9" spans="1:4" x14ac:dyDescent="0.3">
      <c r="A9">
        <v>89</v>
      </c>
      <c r="B9">
        <f>VLOOKUP(retail_sales_dataset!A:A,retail_sales_dataset!A:K,10,FALSE)</f>
        <v>100</v>
      </c>
      <c r="C9" t="str">
        <f>VLOOKUP(A9,retail_sales_dataset!A:K,7,FALSE)</f>
        <v>Electronics</v>
      </c>
      <c r="D9" t="str">
        <f t="shared" si="0"/>
        <v>100 Electronics</v>
      </c>
    </row>
    <row r="10" spans="1:4" x14ac:dyDescent="0.3">
      <c r="A10">
        <v>100</v>
      </c>
      <c r="B10">
        <f>VLOOKUP(retail_sales_dataset!A:A,retail_sales_dataset!A:K,10,FALSE)</f>
        <v>600</v>
      </c>
      <c r="C10" t="str">
        <f>VLOOKUP(A10,retail_sales_dataset!A:K,7,FALSE)</f>
        <v>Electronics</v>
      </c>
      <c r="D10" t="str">
        <f t="shared" si="0"/>
        <v>600 Electronics</v>
      </c>
    </row>
    <row r="12" spans="1:4" x14ac:dyDescent="0.3">
      <c r="C12" s="1" t="s">
        <v>1047</v>
      </c>
    </row>
    <row r="13" spans="1:4" x14ac:dyDescent="0.3">
      <c r="A13">
        <f>COUNT(A2:A10)</f>
        <v>9</v>
      </c>
      <c r="B13">
        <f t="shared" ref="B13:D13" si="1">COUNT(B2:B10)</f>
        <v>9</v>
      </c>
      <c r="C13">
        <f t="shared" si="1"/>
        <v>0</v>
      </c>
      <c r="D13">
        <f t="shared" si="1"/>
        <v>0</v>
      </c>
    </row>
    <row r="14" spans="1:4" x14ac:dyDescent="0.3">
      <c r="C14" s="1" t="s">
        <v>1064</v>
      </c>
    </row>
    <row r="15" spans="1:4" x14ac:dyDescent="0.3">
      <c r="A15">
        <f>COUNTA(A2:A10)</f>
        <v>9</v>
      </c>
      <c r="B15">
        <f t="shared" ref="B15:D15" si="2">COUNTA(B2:B10)</f>
        <v>9</v>
      </c>
      <c r="C15">
        <f t="shared" si="2"/>
        <v>9</v>
      </c>
      <c r="D15">
        <f t="shared" si="2"/>
        <v>9</v>
      </c>
    </row>
    <row r="18" spans="4:8" x14ac:dyDescent="0.3">
      <c r="D18" s="24" t="s">
        <v>1061</v>
      </c>
      <c r="E18" s="24"/>
      <c r="F18" s="24"/>
      <c r="G18" s="24"/>
      <c r="H18" s="24"/>
    </row>
    <row r="20" spans="4:8" x14ac:dyDescent="0.3">
      <c r="D20" s="24" t="s">
        <v>1063</v>
      </c>
    </row>
    <row r="22" spans="4:8" x14ac:dyDescent="0.3">
      <c r="D22" s="24" t="s">
        <v>1066</v>
      </c>
    </row>
    <row r="23" spans="4:8" x14ac:dyDescent="0.3">
      <c r="D23" s="24" t="s">
        <v>1065</v>
      </c>
      <c r="E2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Q24"/>
  <sheetViews>
    <sheetView workbookViewId="0">
      <selection activeCell="I4" sqref="I4"/>
    </sheetView>
  </sheetViews>
  <sheetFormatPr defaultRowHeight="15.6" x14ac:dyDescent="0.3"/>
  <cols>
    <col min="1" max="1" width="14.5" customWidth="1"/>
    <col min="3" max="3" width="12.796875" customWidth="1"/>
    <col min="5" max="5" width="9.3984375" customWidth="1"/>
    <col min="6" max="6" width="13" customWidth="1"/>
    <col min="7" max="7" width="12.796875" customWidth="1"/>
    <col min="8" max="8" width="41.3984375" customWidth="1"/>
    <col min="13" max="13" width="12.3984375" bestFit="1" customWidth="1"/>
    <col min="14" max="14" width="13.5" bestFit="1" customWidth="1"/>
    <col min="15" max="15" width="18.69921875" bestFit="1" customWidth="1"/>
    <col min="16" max="16" width="13.8984375" bestFit="1" customWidth="1"/>
    <col min="17" max="17" width="15" bestFit="1" customWidth="1"/>
  </cols>
  <sheetData>
    <row r="1" spans="1:17" x14ac:dyDescent="0.3">
      <c r="A1" s="25" t="s">
        <v>1015</v>
      </c>
      <c r="B1" s="11" t="s">
        <v>1016</v>
      </c>
      <c r="C1" s="11" t="s">
        <v>1017</v>
      </c>
      <c r="D1" s="11" t="s">
        <v>1018</v>
      </c>
      <c r="E1" s="11" t="s">
        <v>1019</v>
      </c>
      <c r="F1" s="11" t="s">
        <v>1020</v>
      </c>
      <c r="G1" s="22" t="s">
        <v>1055</v>
      </c>
      <c r="H1" s="1" t="s">
        <v>1067</v>
      </c>
    </row>
    <row r="2" spans="1:17" x14ac:dyDescent="0.3">
      <c r="A2" s="25" t="s">
        <v>1021</v>
      </c>
      <c r="B2" s="10">
        <v>75</v>
      </c>
      <c r="C2" s="10">
        <v>85</v>
      </c>
      <c r="D2" s="10">
        <v>85</v>
      </c>
      <c r="E2" s="10">
        <f>AVERAGE(B2:D2)</f>
        <v>81.666666666666671</v>
      </c>
      <c r="F2" s="10">
        <f>MAX(B2:E2)</f>
        <v>85</v>
      </c>
      <c r="G2">
        <f>MIN(B2:D2)</f>
        <v>75</v>
      </c>
      <c r="H2" t="s">
        <v>1068</v>
      </c>
    </row>
    <row r="3" spans="1:17" x14ac:dyDescent="0.3">
      <c r="A3" s="26" t="s">
        <v>1022</v>
      </c>
      <c r="B3" s="10">
        <v>80</v>
      </c>
      <c r="C3" s="10">
        <v>75</v>
      </c>
      <c r="D3" s="10">
        <v>90</v>
      </c>
      <c r="E3" s="10">
        <f t="shared" ref="E3:E11" si="0">AVERAGE(B3:D3)</f>
        <v>81.666666666666671</v>
      </c>
      <c r="F3" s="10">
        <f t="shared" ref="F3:F11" si="1">MAX(B3:E3)</f>
        <v>90</v>
      </c>
      <c r="G3">
        <f t="shared" ref="G3:G11" si="2">MIN(B3:D3)</f>
        <v>75</v>
      </c>
      <c r="H3" t="s">
        <v>1068</v>
      </c>
      <c r="M3" s="19" t="s">
        <v>1051</v>
      </c>
      <c r="N3" t="s">
        <v>1070</v>
      </c>
      <c r="O3" t="s">
        <v>1071</v>
      </c>
      <c r="P3" t="s">
        <v>1072</v>
      </c>
      <c r="Q3" t="s">
        <v>1073</v>
      </c>
    </row>
    <row r="4" spans="1:17" x14ac:dyDescent="0.3">
      <c r="A4" s="26" t="s">
        <v>1023</v>
      </c>
      <c r="B4" s="10">
        <v>85</v>
      </c>
      <c r="C4" s="10">
        <v>75</v>
      </c>
      <c r="D4" s="10">
        <v>80</v>
      </c>
      <c r="E4" s="10">
        <f t="shared" si="0"/>
        <v>80</v>
      </c>
      <c r="F4" s="10">
        <f t="shared" si="1"/>
        <v>85</v>
      </c>
      <c r="G4">
        <f t="shared" si="2"/>
        <v>75</v>
      </c>
      <c r="H4" t="s">
        <v>1068</v>
      </c>
      <c r="M4" s="20" t="s">
        <v>1021</v>
      </c>
      <c r="N4" s="18">
        <v>75</v>
      </c>
      <c r="O4" s="18">
        <v>85</v>
      </c>
      <c r="P4" s="18">
        <v>85</v>
      </c>
      <c r="Q4" s="18">
        <v>81.666666666666671</v>
      </c>
    </row>
    <row r="5" spans="1:17" x14ac:dyDescent="0.3">
      <c r="A5" s="26" t="s">
        <v>1024</v>
      </c>
      <c r="B5" s="10">
        <v>80</v>
      </c>
      <c r="C5" s="10">
        <v>70</v>
      </c>
      <c r="D5" s="10">
        <v>80</v>
      </c>
      <c r="E5" s="10">
        <f t="shared" si="0"/>
        <v>76.666666666666671</v>
      </c>
      <c r="F5" s="10">
        <f t="shared" si="1"/>
        <v>80</v>
      </c>
      <c r="G5">
        <f t="shared" si="2"/>
        <v>70</v>
      </c>
      <c r="H5" t="s">
        <v>1068</v>
      </c>
      <c r="M5" s="27" t="s">
        <v>1068</v>
      </c>
      <c r="N5" s="18">
        <v>75</v>
      </c>
      <c r="O5" s="18">
        <v>85</v>
      </c>
      <c r="P5" s="18">
        <v>85</v>
      </c>
      <c r="Q5" s="18">
        <v>81.666666666666671</v>
      </c>
    </row>
    <row r="6" spans="1:17" x14ac:dyDescent="0.3">
      <c r="A6" s="25" t="s">
        <v>1025</v>
      </c>
      <c r="B6" s="10">
        <v>80</v>
      </c>
      <c r="C6" s="10">
        <v>70</v>
      </c>
      <c r="D6" s="10">
        <v>80</v>
      </c>
      <c r="E6" s="10">
        <f t="shared" si="0"/>
        <v>76.666666666666671</v>
      </c>
      <c r="F6" s="10">
        <f t="shared" si="1"/>
        <v>80</v>
      </c>
      <c r="G6">
        <f t="shared" si="2"/>
        <v>70</v>
      </c>
      <c r="H6" t="s">
        <v>1068</v>
      </c>
      <c r="M6" s="20" t="s">
        <v>1028</v>
      </c>
      <c r="N6" s="18">
        <v>55</v>
      </c>
      <c r="O6" s="18">
        <v>80</v>
      </c>
      <c r="P6" s="18">
        <v>60</v>
      </c>
      <c r="Q6" s="18">
        <v>65</v>
      </c>
    </row>
    <row r="7" spans="1:17" x14ac:dyDescent="0.3">
      <c r="A7" s="26" t="s">
        <v>1026</v>
      </c>
      <c r="B7" s="10">
        <v>65</v>
      </c>
      <c r="C7" s="10">
        <v>80</v>
      </c>
      <c r="D7" s="10">
        <v>70</v>
      </c>
      <c r="E7" s="10">
        <f t="shared" si="0"/>
        <v>71.666666666666671</v>
      </c>
      <c r="F7" s="10">
        <f t="shared" si="1"/>
        <v>80</v>
      </c>
      <c r="G7">
        <f t="shared" si="2"/>
        <v>65</v>
      </c>
      <c r="H7" t="s">
        <v>1068</v>
      </c>
      <c r="M7" s="27" t="s">
        <v>1069</v>
      </c>
      <c r="N7" s="18">
        <v>55</v>
      </c>
      <c r="O7" s="18">
        <v>80</v>
      </c>
      <c r="P7" s="18">
        <v>60</v>
      </c>
      <c r="Q7" s="18">
        <v>65</v>
      </c>
    </row>
    <row r="8" spans="1:17" x14ac:dyDescent="0.3">
      <c r="A8" s="26" t="s">
        <v>1027</v>
      </c>
      <c r="B8" s="10">
        <v>90</v>
      </c>
      <c r="C8" s="10">
        <v>50</v>
      </c>
      <c r="D8" s="10">
        <v>70</v>
      </c>
      <c r="E8" s="10">
        <f t="shared" si="0"/>
        <v>70</v>
      </c>
      <c r="F8" s="10">
        <f t="shared" si="1"/>
        <v>90</v>
      </c>
      <c r="G8">
        <f t="shared" si="2"/>
        <v>50</v>
      </c>
      <c r="H8" t="s">
        <v>1068</v>
      </c>
      <c r="M8" s="20" t="s">
        <v>1024</v>
      </c>
      <c r="N8" s="18">
        <v>80</v>
      </c>
      <c r="O8" s="18">
        <v>70</v>
      </c>
      <c r="P8" s="18">
        <v>80</v>
      </c>
      <c r="Q8" s="18">
        <v>76.666666666666671</v>
      </c>
    </row>
    <row r="9" spans="1:17" x14ac:dyDescent="0.3">
      <c r="A9" s="25" t="s">
        <v>1028</v>
      </c>
      <c r="B9" s="10">
        <v>55</v>
      </c>
      <c r="C9" s="10">
        <v>80</v>
      </c>
      <c r="D9" s="10">
        <v>60</v>
      </c>
      <c r="E9" s="10">
        <f t="shared" si="0"/>
        <v>65</v>
      </c>
      <c r="F9" s="10">
        <f t="shared" si="1"/>
        <v>80</v>
      </c>
      <c r="G9">
        <f t="shared" si="2"/>
        <v>55</v>
      </c>
      <c r="H9" t="s">
        <v>1069</v>
      </c>
      <c r="M9" s="27" t="s">
        <v>1068</v>
      </c>
      <c r="N9" s="18">
        <v>80</v>
      </c>
      <c r="O9" s="18">
        <v>70</v>
      </c>
      <c r="P9" s="18">
        <v>80</v>
      </c>
      <c r="Q9" s="18">
        <v>76.666666666666671</v>
      </c>
    </row>
    <row r="10" spans="1:17" x14ac:dyDescent="0.3">
      <c r="A10" s="26" t="s">
        <v>1029</v>
      </c>
      <c r="B10" s="10">
        <v>55</v>
      </c>
      <c r="C10" s="10">
        <v>70</v>
      </c>
      <c r="D10" s="10">
        <v>65</v>
      </c>
      <c r="E10" s="10">
        <f t="shared" si="0"/>
        <v>63.333333333333336</v>
      </c>
      <c r="F10" s="10">
        <f t="shared" si="1"/>
        <v>70</v>
      </c>
      <c r="G10">
        <f t="shared" si="2"/>
        <v>55</v>
      </c>
      <c r="H10" t="s">
        <v>1069</v>
      </c>
      <c r="M10" s="20" t="s">
        <v>1026</v>
      </c>
      <c r="N10" s="18">
        <v>65</v>
      </c>
      <c r="O10" s="18">
        <v>80</v>
      </c>
      <c r="P10" s="18">
        <v>70</v>
      </c>
      <c r="Q10" s="18">
        <v>71.666666666666671</v>
      </c>
    </row>
    <row r="11" spans="1:17" x14ac:dyDescent="0.3">
      <c r="A11" s="25" t="s">
        <v>1030</v>
      </c>
      <c r="B11" s="10">
        <v>55</v>
      </c>
      <c r="C11" s="10">
        <v>30</v>
      </c>
      <c r="D11" s="10">
        <v>65</v>
      </c>
      <c r="E11" s="10">
        <f t="shared" si="0"/>
        <v>50</v>
      </c>
      <c r="F11" s="10">
        <f t="shared" si="1"/>
        <v>65</v>
      </c>
      <c r="G11">
        <f t="shared" si="2"/>
        <v>30</v>
      </c>
      <c r="H11" t="s">
        <v>1069</v>
      </c>
      <c r="M11" s="27" t="s">
        <v>1068</v>
      </c>
      <c r="N11" s="18">
        <v>65</v>
      </c>
      <c r="O11" s="18">
        <v>80</v>
      </c>
      <c r="P11" s="18">
        <v>70</v>
      </c>
      <c r="Q11" s="18">
        <v>71.666666666666671</v>
      </c>
    </row>
    <row r="12" spans="1:17" x14ac:dyDescent="0.3">
      <c r="M12" s="20" t="s">
        <v>1023</v>
      </c>
      <c r="N12" s="18">
        <v>85</v>
      </c>
      <c r="O12" s="18">
        <v>75</v>
      </c>
      <c r="P12" s="18">
        <v>80</v>
      </c>
      <c r="Q12" s="18">
        <v>80</v>
      </c>
    </row>
    <row r="13" spans="1:17" x14ac:dyDescent="0.3">
      <c r="M13" s="27" t="s">
        <v>1068</v>
      </c>
      <c r="N13" s="18">
        <v>85</v>
      </c>
      <c r="O13" s="18">
        <v>75</v>
      </c>
      <c r="P13" s="18">
        <v>80</v>
      </c>
      <c r="Q13" s="18">
        <v>80</v>
      </c>
    </row>
    <row r="14" spans="1:17" x14ac:dyDescent="0.3">
      <c r="A14" t="s">
        <v>1031</v>
      </c>
      <c r="M14" s="20" t="s">
        <v>1027</v>
      </c>
      <c r="N14" s="18">
        <v>90</v>
      </c>
      <c r="O14" s="18">
        <v>50</v>
      </c>
      <c r="P14" s="18">
        <v>70</v>
      </c>
      <c r="Q14" s="18">
        <v>70</v>
      </c>
    </row>
    <row r="15" spans="1:17" x14ac:dyDescent="0.3">
      <c r="A15" t="s">
        <v>1032</v>
      </c>
      <c r="M15" s="27" t="s">
        <v>1068</v>
      </c>
      <c r="N15" s="18">
        <v>90</v>
      </c>
      <c r="O15" s="18">
        <v>50</v>
      </c>
      <c r="P15" s="18">
        <v>70</v>
      </c>
      <c r="Q15" s="18">
        <v>70</v>
      </c>
    </row>
    <row r="16" spans="1:17" x14ac:dyDescent="0.3">
      <c r="A16" t="s">
        <v>1033</v>
      </c>
      <c r="M16" s="20" t="s">
        <v>1029</v>
      </c>
      <c r="N16" s="18">
        <v>55</v>
      </c>
      <c r="O16" s="18">
        <v>70</v>
      </c>
      <c r="P16" s="18">
        <v>65</v>
      </c>
      <c r="Q16" s="18">
        <v>63.333333333333336</v>
      </c>
    </row>
    <row r="17" spans="1:17" x14ac:dyDescent="0.3">
      <c r="A17" t="s">
        <v>1034</v>
      </c>
      <c r="M17" s="27" t="s">
        <v>1069</v>
      </c>
      <c r="N17" s="18">
        <v>55</v>
      </c>
      <c r="O17" s="18">
        <v>70</v>
      </c>
      <c r="P17" s="18">
        <v>65</v>
      </c>
      <c r="Q17" s="18">
        <v>63.333333333333336</v>
      </c>
    </row>
    <row r="18" spans="1:17" x14ac:dyDescent="0.3">
      <c r="A18" t="s">
        <v>1035</v>
      </c>
      <c r="M18" s="20" t="s">
        <v>1025</v>
      </c>
      <c r="N18" s="18">
        <v>80</v>
      </c>
      <c r="O18" s="18">
        <v>70</v>
      </c>
      <c r="P18" s="18">
        <v>80</v>
      </c>
      <c r="Q18" s="18">
        <v>76.666666666666671</v>
      </c>
    </row>
    <row r="19" spans="1:17" x14ac:dyDescent="0.3">
      <c r="A19" t="s">
        <v>1036</v>
      </c>
      <c r="M19" s="27" t="s">
        <v>1068</v>
      </c>
      <c r="N19" s="18">
        <v>80</v>
      </c>
      <c r="O19" s="18">
        <v>70</v>
      </c>
      <c r="P19" s="18">
        <v>80</v>
      </c>
      <c r="Q19" s="18">
        <v>76.666666666666671</v>
      </c>
    </row>
    <row r="20" spans="1:17" x14ac:dyDescent="0.3">
      <c r="A20" t="s">
        <v>1037</v>
      </c>
      <c r="M20" s="20" t="s">
        <v>1022</v>
      </c>
      <c r="N20" s="18">
        <v>80</v>
      </c>
      <c r="O20" s="18">
        <v>75</v>
      </c>
      <c r="P20" s="18">
        <v>90</v>
      </c>
      <c r="Q20" s="18">
        <v>81.666666666666671</v>
      </c>
    </row>
    <row r="21" spans="1:17" x14ac:dyDescent="0.3">
      <c r="M21" s="27" t="s">
        <v>1068</v>
      </c>
      <c r="N21" s="18">
        <v>80</v>
      </c>
      <c r="O21" s="18">
        <v>75</v>
      </c>
      <c r="P21" s="18">
        <v>90</v>
      </c>
      <c r="Q21" s="18">
        <v>81.666666666666671</v>
      </c>
    </row>
    <row r="22" spans="1:17" x14ac:dyDescent="0.3">
      <c r="M22" s="20" t="s">
        <v>1030</v>
      </c>
      <c r="N22" s="18">
        <v>55</v>
      </c>
      <c r="O22" s="18">
        <v>30</v>
      </c>
      <c r="P22" s="18">
        <v>65</v>
      </c>
      <c r="Q22" s="18">
        <v>50</v>
      </c>
    </row>
    <row r="23" spans="1:17" x14ac:dyDescent="0.3">
      <c r="M23" s="27" t="s">
        <v>1069</v>
      </c>
      <c r="N23" s="18">
        <v>55</v>
      </c>
      <c r="O23" s="18">
        <v>30</v>
      </c>
      <c r="P23" s="18">
        <v>65</v>
      </c>
      <c r="Q23" s="18">
        <v>50</v>
      </c>
    </row>
    <row r="24" spans="1:17" x14ac:dyDescent="0.3">
      <c r="M24" s="20" t="s">
        <v>1052</v>
      </c>
      <c r="N24" s="18">
        <v>720</v>
      </c>
      <c r="O24" s="18">
        <v>685</v>
      </c>
      <c r="P24" s="18">
        <v>745</v>
      </c>
      <c r="Q24" s="18">
        <v>716.66666666666663</v>
      </c>
    </row>
  </sheetData>
  <conditionalFormatting sqref="B2:B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H1:H11" xr:uid="{DB38138F-2F40-444C-BF77-CEA7B1461782}">
      <formula1>"Yes,No"</formula1>
    </dataValidation>
  </dataValidation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90F8-91B3-4009-A98D-3EC4F25EBCED}">
  <dimension ref="A1:I13"/>
  <sheetViews>
    <sheetView workbookViewId="0">
      <selection activeCell="C6" sqref="C6"/>
    </sheetView>
  </sheetViews>
  <sheetFormatPr defaultRowHeight="15.6" x14ac:dyDescent="0.3"/>
  <cols>
    <col min="1" max="1" width="53" bestFit="1" customWidth="1"/>
    <col min="2" max="2" width="33.8984375" bestFit="1" customWidth="1"/>
    <col min="3" max="3" width="33.8984375" customWidth="1"/>
    <col min="4" max="4" width="23.796875" bestFit="1" customWidth="1"/>
    <col min="5" max="5" width="10.3984375" bestFit="1" customWidth="1"/>
    <col min="6" max="6" width="23.796875" bestFit="1" customWidth="1"/>
    <col min="7" max="7" width="10.3984375" bestFit="1" customWidth="1"/>
    <col min="8" max="8" width="12.69921875" bestFit="1" customWidth="1"/>
    <col min="9" max="9" width="10.3984375" bestFit="1" customWidth="1"/>
  </cols>
  <sheetData>
    <row r="1" spans="1:9" x14ac:dyDescent="0.3">
      <c r="A1" t="s">
        <v>1043</v>
      </c>
      <c r="B1" t="s">
        <v>1050</v>
      </c>
      <c r="C1" t="s">
        <v>1126</v>
      </c>
      <c r="D1" t="s">
        <v>1074</v>
      </c>
      <c r="E1" t="s">
        <v>1075</v>
      </c>
      <c r="F1" t="s">
        <v>1098</v>
      </c>
      <c r="G1" t="s">
        <v>1099</v>
      </c>
      <c r="H1" t="s">
        <v>1100</v>
      </c>
      <c r="I1" t="s">
        <v>1101</v>
      </c>
    </row>
    <row r="2" spans="1:9" x14ac:dyDescent="0.3">
      <c r="A2" s="18" t="s">
        <v>1102</v>
      </c>
      <c r="B2" s="18" t="s">
        <v>1103</v>
      </c>
      <c r="C2" s="18">
        <v>2022</v>
      </c>
      <c r="D2" s="18" t="s">
        <v>1104</v>
      </c>
      <c r="E2" s="18" t="s">
        <v>1105</v>
      </c>
      <c r="F2" s="18" t="s">
        <v>1104</v>
      </c>
      <c r="G2" s="18" t="s">
        <v>1105</v>
      </c>
      <c r="H2" s="18" t="s">
        <v>1106</v>
      </c>
      <c r="I2" s="18"/>
    </row>
    <row r="3" spans="1:9" x14ac:dyDescent="0.3">
      <c r="A3" s="18" t="s">
        <v>1107</v>
      </c>
      <c r="B3" s="18" t="s">
        <v>1108</v>
      </c>
      <c r="C3" s="18">
        <v>2009</v>
      </c>
      <c r="D3" s="18" t="s">
        <v>1104</v>
      </c>
      <c r="E3" s="18" t="s">
        <v>1105</v>
      </c>
      <c r="F3" s="18" t="s">
        <v>1104</v>
      </c>
      <c r="G3" s="18" t="s">
        <v>1105</v>
      </c>
      <c r="H3" s="18" t="s">
        <v>1106</v>
      </c>
      <c r="I3" s="18" t="s">
        <v>1109</v>
      </c>
    </row>
    <row r="4" spans="1:9" x14ac:dyDescent="0.3">
      <c r="A4" s="18" t="s">
        <v>1110</v>
      </c>
      <c r="B4" s="18" t="s">
        <v>1111</v>
      </c>
      <c r="C4" s="18">
        <v>1995</v>
      </c>
      <c r="D4" s="18" t="s">
        <v>1104</v>
      </c>
      <c r="E4" s="18" t="s">
        <v>1105</v>
      </c>
      <c r="F4" s="18" t="s">
        <v>1104</v>
      </c>
      <c r="G4" s="18" t="s">
        <v>1105</v>
      </c>
      <c r="H4" s="18" t="s">
        <v>1106</v>
      </c>
      <c r="I4" s="18"/>
    </row>
    <row r="5" spans="1:9" x14ac:dyDescent="0.3">
      <c r="A5" s="18" t="s">
        <v>1112</v>
      </c>
      <c r="B5" s="18" t="s">
        <v>1113</v>
      </c>
      <c r="C5" s="18">
        <v>1988</v>
      </c>
      <c r="D5" s="18" t="s">
        <v>1104</v>
      </c>
      <c r="E5" s="18" t="s">
        <v>1105</v>
      </c>
      <c r="F5" s="18" t="s">
        <v>1104</v>
      </c>
      <c r="G5" s="18" t="s">
        <v>1105</v>
      </c>
      <c r="H5" s="18" t="s">
        <v>1106</v>
      </c>
      <c r="I5" s="18"/>
    </row>
    <row r="6" spans="1:9" x14ac:dyDescent="0.3">
      <c r="A6" s="18" t="s">
        <v>1114</v>
      </c>
      <c r="B6" s="18" t="s">
        <v>1115</v>
      </c>
      <c r="C6" s="18">
        <v>2009</v>
      </c>
      <c r="D6" s="18" t="s">
        <v>1104</v>
      </c>
      <c r="E6" s="18" t="s">
        <v>1105</v>
      </c>
      <c r="F6" s="18" t="s">
        <v>1104</v>
      </c>
      <c r="G6" s="18" t="s">
        <v>1105</v>
      </c>
      <c r="H6" s="18" t="s">
        <v>1106</v>
      </c>
      <c r="I6" s="18" t="s">
        <v>1109</v>
      </c>
    </row>
    <row r="7" spans="1:9" x14ac:dyDescent="0.3">
      <c r="A7" s="18" t="s">
        <v>1116</v>
      </c>
      <c r="B7" s="18" t="s">
        <v>1117</v>
      </c>
      <c r="C7" s="18">
        <v>2004</v>
      </c>
      <c r="D7" s="18" t="s">
        <v>1104</v>
      </c>
      <c r="E7" s="18" t="s">
        <v>1105</v>
      </c>
      <c r="F7" s="18" t="s">
        <v>1104</v>
      </c>
      <c r="G7" s="18" t="s">
        <v>1105</v>
      </c>
      <c r="H7" s="18" t="s">
        <v>1106</v>
      </c>
      <c r="I7" s="18" t="s">
        <v>1109</v>
      </c>
    </row>
    <row r="8" spans="1:9" x14ac:dyDescent="0.3">
      <c r="A8" s="18" t="s">
        <v>1118</v>
      </c>
      <c r="B8" s="18" t="s">
        <v>1119</v>
      </c>
      <c r="C8" s="18">
        <v>2019</v>
      </c>
      <c r="D8" s="18" t="s">
        <v>1104</v>
      </c>
      <c r="E8" s="18" t="s">
        <v>1105</v>
      </c>
      <c r="F8" s="18" t="s">
        <v>1104</v>
      </c>
      <c r="G8" s="18" t="s">
        <v>1105</v>
      </c>
      <c r="H8" s="18"/>
      <c r="I8" s="18"/>
    </row>
    <row r="9" spans="1:9" x14ac:dyDescent="0.3">
      <c r="A9" s="18" t="s">
        <v>1120</v>
      </c>
      <c r="B9" s="18" t="s">
        <v>1121</v>
      </c>
      <c r="C9" s="18">
        <v>2010</v>
      </c>
      <c r="D9" s="18" t="s">
        <v>1104</v>
      </c>
      <c r="E9" s="18" t="s">
        <v>1105</v>
      </c>
      <c r="F9" s="18" t="s">
        <v>1104</v>
      </c>
      <c r="G9" s="18" t="s">
        <v>1105</v>
      </c>
      <c r="H9" s="18" t="s">
        <v>1106</v>
      </c>
      <c r="I9" s="18"/>
    </row>
    <row r="10" spans="1:9" x14ac:dyDescent="0.3">
      <c r="A10" s="18" t="s">
        <v>1122</v>
      </c>
      <c r="B10" s="18" t="s">
        <v>1123</v>
      </c>
      <c r="C10" s="18">
        <v>2019</v>
      </c>
      <c r="D10" s="18" t="s">
        <v>1104</v>
      </c>
      <c r="E10" s="18" t="s">
        <v>1105</v>
      </c>
      <c r="F10" s="18" t="s">
        <v>1104</v>
      </c>
      <c r="G10" s="18" t="s">
        <v>1105</v>
      </c>
      <c r="H10" s="18" t="s">
        <v>1106</v>
      </c>
      <c r="I10" s="18" t="s">
        <v>1109</v>
      </c>
    </row>
    <row r="11" spans="1:9" x14ac:dyDescent="0.3">
      <c r="A11" s="18" t="s">
        <v>1124</v>
      </c>
      <c r="B11" s="18" t="s">
        <v>1125</v>
      </c>
      <c r="C11" s="18">
        <v>2014</v>
      </c>
      <c r="D11" s="18" t="s">
        <v>1104</v>
      </c>
      <c r="E11" s="18" t="s">
        <v>1105</v>
      </c>
      <c r="F11" s="18" t="s">
        <v>1104</v>
      </c>
      <c r="G11" s="18" t="s">
        <v>1105</v>
      </c>
      <c r="H11" s="18" t="s">
        <v>1106</v>
      </c>
      <c r="I11" s="18"/>
    </row>
    <row r="13" spans="1:9" x14ac:dyDescent="0.3">
      <c r="C13" t="s">
        <v>1127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0823-DA9F-44CC-BDC1-CCD401436F72}">
  <dimension ref="A1:D21"/>
  <sheetViews>
    <sheetView workbookViewId="0">
      <selection activeCell="D31" sqref="D31"/>
    </sheetView>
  </sheetViews>
  <sheetFormatPr defaultRowHeight="15.6" x14ac:dyDescent="0.3"/>
  <cols>
    <col min="1" max="1" width="30.8984375" bestFit="1" customWidth="1"/>
    <col min="2" max="3" width="10.3984375" bestFit="1" customWidth="1"/>
    <col min="4" max="4" width="12.59765625" bestFit="1" customWidth="1"/>
  </cols>
  <sheetData>
    <row r="1" spans="1:4" x14ac:dyDescent="0.3">
      <c r="A1" t="s">
        <v>1043</v>
      </c>
      <c r="B1" t="s">
        <v>1050</v>
      </c>
      <c r="C1" t="s">
        <v>1074</v>
      </c>
      <c r="D1" t="s">
        <v>1075</v>
      </c>
    </row>
    <row r="2" spans="1:4" x14ac:dyDescent="0.3">
      <c r="A2" s="18" t="s">
        <v>1088</v>
      </c>
      <c r="B2">
        <v>13.99</v>
      </c>
      <c r="C2" s="18" t="s">
        <v>1077</v>
      </c>
      <c r="D2" s="18" t="s">
        <v>1078</v>
      </c>
    </row>
    <row r="3" spans="1:4" x14ac:dyDescent="0.3">
      <c r="A3" s="18" t="s">
        <v>1090</v>
      </c>
      <c r="B3">
        <v>17.46</v>
      </c>
      <c r="C3" s="18" t="s">
        <v>1077</v>
      </c>
      <c r="D3" s="18" t="s">
        <v>1078</v>
      </c>
    </row>
    <row r="4" spans="1:4" x14ac:dyDescent="0.3">
      <c r="A4" s="18" t="s">
        <v>1085</v>
      </c>
      <c r="B4">
        <v>17.93</v>
      </c>
      <c r="C4" s="18" t="s">
        <v>1077</v>
      </c>
      <c r="D4" s="18" t="s">
        <v>1078</v>
      </c>
    </row>
    <row r="5" spans="1:4" x14ac:dyDescent="0.3">
      <c r="A5" s="18" t="s">
        <v>1089</v>
      </c>
      <c r="B5">
        <v>20.66</v>
      </c>
      <c r="C5" s="18" t="s">
        <v>1077</v>
      </c>
      <c r="D5" s="18" t="s">
        <v>1078</v>
      </c>
    </row>
    <row r="6" spans="1:4" x14ac:dyDescent="0.3">
      <c r="A6" s="18" t="s">
        <v>1086</v>
      </c>
      <c r="B6">
        <v>22.6</v>
      </c>
      <c r="C6" s="18" t="s">
        <v>1077</v>
      </c>
      <c r="D6" s="18" t="s">
        <v>1078</v>
      </c>
    </row>
    <row r="7" spans="1:4" x14ac:dyDescent="0.3">
      <c r="A7" s="18" t="s">
        <v>1083</v>
      </c>
      <c r="B7">
        <v>22.65</v>
      </c>
      <c r="C7" s="18" t="s">
        <v>1077</v>
      </c>
      <c r="D7" s="18" t="s">
        <v>1078</v>
      </c>
    </row>
    <row r="8" spans="1:4" x14ac:dyDescent="0.3">
      <c r="A8" s="18" t="s">
        <v>1094</v>
      </c>
      <c r="B8">
        <v>23.88</v>
      </c>
      <c r="C8" s="18" t="s">
        <v>1077</v>
      </c>
      <c r="D8" s="18" t="s">
        <v>1078</v>
      </c>
    </row>
    <row r="9" spans="1:4" x14ac:dyDescent="0.3">
      <c r="A9" s="18" t="s">
        <v>1084</v>
      </c>
      <c r="B9">
        <v>33.340000000000003</v>
      </c>
      <c r="C9" s="18" t="s">
        <v>1077</v>
      </c>
      <c r="D9" s="18" t="s">
        <v>1078</v>
      </c>
    </row>
    <row r="10" spans="1:4" x14ac:dyDescent="0.3">
      <c r="A10" s="18" t="s">
        <v>1092</v>
      </c>
      <c r="B10">
        <v>35.020000000000003</v>
      </c>
      <c r="C10" s="18" t="s">
        <v>1077</v>
      </c>
      <c r="D10" s="18" t="s">
        <v>1078</v>
      </c>
    </row>
    <row r="11" spans="1:4" x14ac:dyDescent="0.3">
      <c r="A11" s="18" t="s">
        <v>1095</v>
      </c>
      <c r="B11">
        <v>37.590000000000003</v>
      </c>
      <c r="C11" s="18" t="s">
        <v>1077</v>
      </c>
      <c r="D11" s="18" t="s">
        <v>1078</v>
      </c>
    </row>
    <row r="12" spans="1:4" x14ac:dyDescent="0.3">
      <c r="A12" s="18" t="s">
        <v>1097</v>
      </c>
      <c r="B12">
        <v>45.17</v>
      </c>
      <c r="C12" s="18" t="s">
        <v>1077</v>
      </c>
      <c r="D12" s="18" t="s">
        <v>1078</v>
      </c>
    </row>
    <row r="13" spans="1:4" x14ac:dyDescent="0.3">
      <c r="A13" s="18" t="s">
        <v>1081</v>
      </c>
      <c r="B13">
        <v>47.82</v>
      </c>
      <c r="C13" s="18" t="s">
        <v>1077</v>
      </c>
      <c r="D13" s="18" t="s">
        <v>1078</v>
      </c>
    </row>
    <row r="14" spans="1:4" x14ac:dyDescent="0.3">
      <c r="A14" s="18" t="s">
        <v>1080</v>
      </c>
      <c r="B14">
        <v>50.1</v>
      </c>
      <c r="C14" s="18" t="s">
        <v>1077</v>
      </c>
      <c r="D14" s="18" t="s">
        <v>1078</v>
      </c>
    </row>
    <row r="15" spans="1:4" x14ac:dyDescent="0.3">
      <c r="A15" s="18" t="s">
        <v>1096</v>
      </c>
      <c r="B15">
        <v>51.33</v>
      </c>
      <c r="C15" s="18" t="s">
        <v>1077</v>
      </c>
      <c r="D15" s="18" t="s">
        <v>1078</v>
      </c>
    </row>
    <row r="16" spans="1:4" x14ac:dyDescent="0.3">
      <c r="A16" s="18" t="s">
        <v>1076</v>
      </c>
      <c r="B16">
        <v>51.77</v>
      </c>
      <c r="C16" s="18" t="s">
        <v>1077</v>
      </c>
      <c r="D16" s="18" t="s">
        <v>1078</v>
      </c>
    </row>
    <row r="17" spans="1:4" x14ac:dyDescent="0.3">
      <c r="A17" s="18" t="s">
        <v>1087</v>
      </c>
      <c r="B17">
        <v>52.15</v>
      </c>
      <c r="C17" s="18" t="s">
        <v>1077</v>
      </c>
      <c r="D17" s="18" t="s">
        <v>1078</v>
      </c>
    </row>
    <row r="18" spans="1:4" x14ac:dyDescent="0.3">
      <c r="A18" s="18" t="s">
        <v>1091</v>
      </c>
      <c r="B18">
        <v>52.29</v>
      </c>
      <c r="C18" s="18" t="s">
        <v>1077</v>
      </c>
      <c r="D18" s="18" t="s">
        <v>1078</v>
      </c>
    </row>
    <row r="19" spans="1:4" x14ac:dyDescent="0.3">
      <c r="A19" s="18" t="s">
        <v>1079</v>
      </c>
      <c r="B19">
        <v>53.74</v>
      </c>
      <c r="C19" s="18" t="s">
        <v>1077</v>
      </c>
      <c r="D19" s="18" t="s">
        <v>1078</v>
      </c>
    </row>
    <row r="20" spans="1:4" x14ac:dyDescent="0.3">
      <c r="A20" s="18" t="s">
        <v>1082</v>
      </c>
      <c r="B20">
        <v>54.23</v>
      </c>
      <c r="C20" s="18" t="s">
        <v>1077</v>
      </c>
      <c r="D20" s="18" t="s">
        <v>1078</v>
      </c>
    </row>
    <row r="21" spans="1:4" x14ac:dyDescent="0.3">
      <c r="A21" s="18" t="s">
        <v>1093</v>
      </c>
      <c r="B21">
        <v>57.25</v>
      </c>
      <c r="C21" s="18" t="s">
        <v>1077</v>
      </c>
      <c r="D21" s="18" t="s">
        <v>1078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7" ma:contentTypeDescription="Create a new document." ma:contentTypeScope="" ma:versionID="9c8b0a6fa477bc5560f5465c9faca36c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c807d7d23756438d61740be1d5892902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��
</file>

<file path=customXml/itemProps1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4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5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8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1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3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4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5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6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7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8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9.xml><?xml version="1.0" encoding="utf-8"?>
<ds:datastoreItem xmlns:ds="http://schemas.openxmlformats.org/officeDocument/2006/customXml" ds:itemID="{6DD9EEF1-115B-42B0-82AA-8C71AC79E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867c5-2928-4f35-b073-d90c2cf46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0.xml><?xml version="1.0" encoding="utf-8"?>
<ds:datastoreItem xmlns:ds="http://schemas.openxmlformats.org/officeDocument/2006/customXml" ds:itemID="{062EAD2E-984A-4B39-95C4-E3E9A5B65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retail_sales_dataset</vt:lpstr>
      <vt:lpstr>Transactions</vt:lpstr>
      <vt:lpstr>Task 2</vt:lpstr>
      <vt:lpstr>Table 1 (2)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Yusaf Malik</cp:lastModifiedBy>
  <cp:revision/>
  <dcterms:created xsi:type="dcterms:W3CDTF">2024-01-05T15:03:52Z</dcterms:created>
  <dcterms:modified xsi:type="dcterms:W3CDTF">2025-05-28T15:28:01Z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