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Solar" sheetId="1" r:id="rId1"/>
    <sheet name="Wind" sheetId="2" r:id="rId2"/>
    <sheet name="Cum_solar" sheetId="3" r:id="rId3"/>
    <sheet name="Cum_wind" sheetId="4" r:id="rId4"/>
    <sheet name="Categor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<sst xmlns="http://schemas.openxmlformats.org/spreadsheetml/2006/main" count="784" uniqueCount="428">
  <si>
    <t>Year</t>
  </si>
  <si>
    <t>Australia</t>
  </si>
  <si>
    <t>China</t>
  </si>
  <si>
    <t>France</t>
  </si>
  <si>
    <t>Germany</t>
  </si>
  <si>
    <t>India</t>
  </si>
  <si>
    <t>Italy</t>
  </si>
  <si>
    <t>Japan</t>
  </si>
  <si>
    <t>South Korea</t>
  </si>
  <si>
    <t>Spain</t>
  </si>
  <si>
    <t>United Kingdom</t>
  </si>
  <si>
    <t>United States</t>
  </si>
  <si>
    <t>Others_ed</t>
  </si>
  <si>
    <t>Others_ing</t>
  </si>
  <si>
    <t>World_ed</t>
  </si>
  <si>
    <t>World_ing</t>
  </si>
  <si>
    <t>unit GW</t>
  </si>
  <si>
    <t>Developed</t>
  </si>
  <si>
    <t>NE</t>
  </si>
  <si>
    <t>unit $/kW</t>
  </si>
  <si>
    <t>NE savings</t>
  </si>
  <si>
    <t>unit million $</t>
  </si>
  <si>
    <t>sum</t>
  </si>
  <si>
    <t>GE</t>
  </si>
  <si>
    <t>GE savings</t>
  </si>
  <si>
    <t>Brazil</t>
  </si>
  <si>
    <t>Canada</t>
  </si>
  <si>
    <t>Denmark</t>
  </si>
  <si>
    <t>Sweden</t>
  </si>
  <si>
    <t>Turkey</t>
  </si>
  <si>
    <t>Cumulative</t>
  </si>
  <si>
    <t>NEing</t>
  </si>
  <si>
    <t>NEed</t>
  </si>
  <si>
    <t>GEing</t>
  </si>
  <si>
    <t>GEed</t>
  </si>
  <si>
    <t>Annual NE</t>
  </si>
  <si>
    <t>Developing</t>
  </si>
  <si>
    <t>Annual GE</t>
  </si>
  <si>
    <t>ISO3</t>
  </si>
  <si>
    <t>Country</t>
  </si>
  <si>
    <t>World Bank income classification</t>
  </si>
  <si>
    <t>GDP(PPP)($)</t>
  </si>
  <si>
    <t>NE_solar</t>
  </si>
  <si>
    <t>NE_wind</t>
  </si>
  <si>
    <t>NE_total</t>
  </si>
  <si>
    <t>GE_solar</t>
  </si>
  <si>
    <t>GE_wind</t>
  </si>
  <si>
    <t>GE_total</t>
  </si>
  <si>
    <t>CHN</t>
  </si>
  <si>
    <t>Upper middle income</t>
  </si>
  <si>
    <t>USA</t>
  </si>
  <si>
    <t>High income</t>
  </si>
  <si>
    <t>JPN</t>
  </si>
  <si>
    <t>IND</t>
  </si>
  <si>
    <t>Lower middle income</t>
  </si>
  <si>
    <t>DEU</t>
  </si>
  <si>
    <t>AUS</t>
  </si>
  <si>
    <t>BRA</t>
  </si>
  <si>
    <t>NLD</t>
  </si>
  <si>
    <t>Netherlands</t>
  </si>
  <si>
    <t>ITA</t>
  </si>
  <si>
    <t>KOR</t>
  </si>
  <si>
    <t>VNM</t>
  </si>
  <si>
    <t>Vietnam</t>
  </si>
  <si>
    <t>FRA</t>
  </si>
  <si>
    <t>ESP</t>
  </si>
  <si>
    <t>GBR</t>
  </si>
  <si>
    <t>POL</t>
  </si>
  <si>
    <t>Poland</t>
  </si>
  <si>
    <t>MEX</t>
  </si>
  <si>
    <t>Mexico</t>
  </si>
  <si>
    <t>UKR</t>
  </si>
  <si>
    <t>Ukraine</t>
  </si>
  <si>
    <t>ZAF</t>
  </si>
  <si>
    <t>South Africa</t>
  </si>
  <si>
    <t>CHL</t>
  </si>
  <si>
    <t>Chile</t>
  </si>
  <si>
    <t>BEL</t>
  </si>
  <si>
    <t>Belgium</t>
  </si>
  <si>
    <t>GRC</t>
  </si>
  <si>
    <t>Greece</t>
  </si>
  <si>
    <t>ISR</t>
  </si>
  <si>
    <t>Israel</t>
  </si>
  <si>
    <t>CAN</t>
  </si>
  <si>
    <t>CHE</t>
  </si>
  <si>
    <t>Switzerland</t>
  </si>
  <si>
    <t>AUT</t>
  </si>
  <si>
    <t>Austria</t>
  </si>
  <si>
    <t>ARE</t>
  </si>
  <si>
    <t>United Arab Emirates</t>
  </si>
  <si>
    <t>THA</t>
  </si>
  <si>
    <t>Thailand</t>
  </si>
  <si>
    <t>HUN</t>
  </si>
  <si>
    <t>Hungary</t>
  </si>
  <si>
    <t>SWE</t>
  </si>
  <si>
    <t>DNK</t>
  </si>
  <si>
    <t>PRT</t>
  </si>
  <si>
    <t>Portugal</t>
  </si>
  <si>
    <t>KAZ</t>
  </si>
  <si>
    <t>Kazakhstan</t>
  </si>
  <si>
    <t>MYS</t>
  </si>
  <si>
    <t>Malaysia</t>
  </si>
  <si>
    <t>BGR</t>
  </si>
  <si>
    <t>Bulgaria</t>
  </si>
  <si>
    <t>JOR</t>
  </si>
  <si>
    <t>Jordan</t>
  </si>
  <si>
    <t>RUS</t>
  </si>
  <si>
    <t>Russia</t>
  </si>
  <si>
    <t>EGY</t>
  </si>
  <si>
    <t>Egypt</t>
  </si>
  <si>
    <t>PHL</t>
  </si>
  <si>
    <t>Philippines</t>
  </si>
  <si>
    <t>ROU</t>
  </si>
  <si>
    <t>Romania</t>
  </si>
  <si>
    <t>PAK</t>
  </si>
  <si>
    <t>Pakistan</t>
  </si>
  <si>
    <t>ARG</t>
  </si>
  <si>
    <t>Argentina</t>
  </si>
  <si>
    <t>CZE</t>
  </si>
  <si>
    <t>Czechia</t>
  </si>
  <si>
    <t>MAR</t>
  </si>
  <si>
    <t>Morocco</t>
  </si>
  <si>
    <t>QAT</t>
  </si>
  <si>
    <t>Qatar</t>
  </si>
  <si>
    <t>DOM</t>
  </si>
  <si>
    <t>Dominican Republic</t>
  </si>
  <si>
    <t>LKA</t>
  </si>
  <si>
    <t>Sri Lanka</t>
  </si>
  <si>
    <t>SLV</t>
  </si>
  <si>
    <t>El Salvador</t>
  </si>
  <si>
    <t>OMN</t>
  </si>
  <si>
    <t>Oman</t>
  </si>
  <si>
    <t>SVN</t>
  </si>
  <si>
    <t>Slovenia</t>
  </si>
  <si>
    <t>FIN</t>
  </si>
  <si>
    <t>Finland</t>
  </si>
  <si>
    <t>SGP</t>
  </si>
  <si>
    <t>Singapore</t>
  </si>
  <si>
    <t>LTU</t>
  </si>
  <si>
    <t>Lithuania</t>
  </si>
  <si>
    <t>IRN</t>
  </si>
  <si>
    <t>Iran</t>
  </si>
  <si>
    <t>EST</t>
  </si>
  <si>
    <t>Estonia</t>
  </si>
  <si>
    <t>HND</t>
  </si>
  <si>
    <t>Honduras</t>
  </si>
  <si>
    <t>PAN</t>
  </si>
  <si>
    <t>Panama</t>
  </si>
  <si>
    <t>SVK</t>
  </si>
  <si>
    <t>Slovakia</t>
  </si>
  <si>
    <t>BGD</t>
  </si>
  <si>
    <t>Bangladesh</t>
  </si>
  <si>
    <t>CYP</t>
  </si>
  <si>
    <t>Cyprus</t>
  </si>
  <si>
    <t>COL</t>
  </si>
  <si>
    <t>Colombia</t>
  </si>
  <si>
    <t>KHM</t>
  </si>
  <si>
    <t>Cambodia</t>
  </si>
  <si>
    <t>LBN</t>
  </si>
  <si>
    <t>Lebanon</t>
  </si>
  <si>
    <t>SAU</t>
  </si>
  <si>
    <t>Saudi Arabia</t>
  </si>
  <si>
    <t>DZA</t>
  </si>
  <si>
    <t>Algeria</t>
  </si>
  <si>
    <t>PER</t>
  </si>
  <si>
    <t>Peru</t>
  </si>
  <si>
    <t>NOR</t>
  </si>
  <si>
    <t>Norway</t>
  </si>
  <si>
    <t>KEN</t>
  </si>
  <si>
    <t>Kenya</t>
  </si>
  <si>
    <t>ARM</t>
  </si>
  <si>
    <t>Armenia</t>
  </si>
  <si>
    <t>NZL</t>
  </si>
  <si>
    <t>New Zealand</t>
  </si>
  <si>
    <t>AGO</t>
  </si>
  <si>
    <t>Angola</t>
  </si>
  <si>
    <t>LUX</t>
  </si>
  <si>
    <t>Luxembourg</t>
  </si>
  <si>
    <t>IDN</t>
  </si>
  <si>
    <t>Indonesia</t>
  </si>
  <si>
    <t>URY</t>
  </si>
  <si>
    <t>Uruguay</t>
  </si>
  <si>
    <t>BLR</t>
  </si>
  <si>
    <t>Belarus</t>
  </si>
  <si>
    <t>SEN</t>
  </si>
  <si>
    <t>Senegal</t>
  </si>
  <si>
    <t>CUB</t>
  </si>
  <si>
    <t>Cuba</t>
  </si>
  <si>
    <t>YEM</t>
  </si>
  <si>
    <t>Yemen</t>
  </si>
  <si>
    <t>Low income</t>
  </si>
  <si>
    <t>UZB</t>
  </si>
  <si>
    <t>Uzbekistan</t>
  </si>
  <si>
    <t>MLI</t>
  </si>
  <si>
    <t>Mali</t>
  </si>
  <si>
    <t>MLT</t>
  </si>
  <si>
    <t>Malta</t>
  </si>
  <si>
    <t>TUN</t>
  </si>
  <si>
    <t>Tunisia</t>
  </si>
  <si>
    <t>MNG</t>
  </si>
  <si>
    <t>Mongolia</t>
  </si>
  <si>
    <t>SDN</t>
  </si>
  <si>
    <t>Sudan</t>
  </si>
  <si>
    <t>HRV</t>
  </si>
  <si>
    <t>Croatia</t>
  </si>
  <si>
    <t>NAM</t>
  </si>
  <si>
    <t>Namibia</t>
  </si>
  <si>
    <t>BOL</t>
  </si>
  <si>
    <t>Bolivia</t>
  </si>
  <si>
    <t>MWI</t>
  </si>
  <si>
    <t>Malawi</t>
  </si>
  <si>
    <t>IRL</t>
  </si>
  <si>
    <t>Ireland</t>
  </si>
  <si>
    <t>SRB</t>
  </si>
  <si>
    <t>Serbia</t>
  </si>
  <si>
    <t>NPL</t>
  </si>
  <si>
    <t>Nepal</t>
  </si>
  <si>
    <t>MUS</t>
  </si>
  <si>
    <t>Mauritius</t>
  </si>
  <si>
    <t>MOZ</t>
  </si>
  <si>
    <t>Mozambique</t>
  </si>
  <si>
    <t>BIH</t>
  </si>
  <si>
    <t>Bosnia and Herzegovina</t>
  </si>
  <si>
    <t>GTM</t>
  </si>
  <si>
    <t>Guatemala</t>
  </si>
  <si>
    <t>MMR</t>
  </si>
  <si>
    <t>Myanmar</t>
  </si>
  <si>
    <t>GHA</t>
  </si>
  <si>
    <t>Ghana</t>
  </si>
  <si>
    <t>ZMB</t>
  </si>
  <si>
    <t>Zambia</t>
  </si>
  <si>
    <t>MKD</t>
  </si>
  <si>
    <t>North Macedonia</t>
  </si>
  <si>
    <t>KWT</t>
  </si>
  <si>
    <t>Kuwait</t>
  </si>
  <si>
    <t>JAM</t>
  </si>
  <si>
    <t>Jamaica</t>
  </si>
  <si>
    <t>MRT</t>
  </si>
  <si>
    <t>Mauritania</t>
  </si>
  <si>
    <t>BFA</t>
  </si>
  <si>
    <t>Burkina Faso</t>
  </si>
  <si>
    <t>UGA</t>
  </si>
  <si>
    <t>Uganda</t>
  </si>
  <si>
    <t>BRB</t>
  </si>
  <si>
    <t>Barbados</t>
  </si>
  <si>
    <t>CRI</t>
  </si>
  <si>
    <t>Costa Rica</t>
  </si>
  <si>
    <t>SYR</t>
  </si>
  <si>
    <t>Syria</t>
  </si>
  <si>
    <t>NER</t>
  </si>
  <si>
    <t>Niger</t>
  </si>
  <si>
    <t>TGO</t>
  </si>
  <si>
    <t>Togo</t>
  </si>
  <si>
    <t>LVA</t>
  </si>
  <si>
    <t>Latvia</t>
  </si>
  <si>
    <t>PRK</t>
  </si>
  <si>
    <t>North Korea</t>
  </si>
  <si>
    <t>AZE</t>
  </si>
  <si>
    <t>Azerbaijan</t>
  </si>
  <si>
    <t>SOM</t>
  </si>
  <si>
    <t>Somalia</t>
  </si>
  <si>
    <t>IRQ</t>
  </si>
  <si>
    <t>Iraq</t>
  </si>
  <si>
    <t>ZWE</t>
  </si>
  <si>
    <t>Zimbabwe</t>
  </si>
  <si>
    <t>NGA</t>
  </si>
  <si>
    <t>Nigeria</t>
  </si>
  <si>
    <t>MDV</t>
  </si>
  <si>
    <t>Maldives</t>
  </si>
  <si>
    <t>LAO</t>
  </si>
  <si>
    <t>Laos</t>
  </si>
  <si>
    <t>AFG</t>
  </si>
  <si>
    <t>Afghanistan</t>
  </si>
  <si>
    <t>MDG</t>
  </si>
  <si>
    <t>Madagascar</t>
  </si>
  <si>
    <t>ECU</t>
  </si>
  <si>
    <t>Ecuador</t>
  </si>
  <si>
    <t>ALB</t>
  </si>
  <si>
    <t>Albania</t>
  </si>
  <si>
    <t>BEN</t>
  </si>
  <si>
    <t>Benin</t>
  </si>
  <si>
    <t>MNE</t>
  </si>
  <si>
    <t>Montenegro</t>
  </si>
  <si>
    <t>RWA</t>
  </si>
  <si>
    <t>Rwanda</t>
  </si>
  <si>
    <t>ETH</t>
  </si>
  <si>
    <t>Ethiopia</t>
  </si>
  <si>
    <t>MDA</t>
  </si>
  <si>
    <t>Moldova</t>
  </si>
  <si>
    <t>SYC</t>
  </si>
  <si>
    <t>Seychelles</t>
  </si>
  <si>
    <t>GEO</t>
  </si>
  <si>
    <t>Georgia</t>
  </si>
  <si>
    <t>NIC</t>
  </si>
  <si>
    <t>Nicaragua</t>
  </si>
  <si>
    <t>TZA</t>
  </si>
  <si>
    <t>Tanzania</t>
  </si>
  <si>
    <t>SSD</t>
  </si>
  <si>
    <t>South Sudan</t>
  </si>
  <si>
    <t>WSM</t>
  </si>
  <si>
    <t>Samoa</t>
  </si>
  <si>
    <t>TON</t>
  </si>
  <si>
    <t>Tonga</t>
  </si>
  <si>
    <t>CMR</t>
  </si>
  <si>
    <t>Cameroon</t>
  </si>
  <si>
    <t>ATG</t>
  </si>
  <si>
    <t>Antigua and Barbuda</t>
  </si>
  <si>
    <t>BDI</t>
  </si>
  <si>
    <t>Burundi</t>
  </si>
  <si>
    <t>BHR</t>
  </si>
  <si>
    <t>Bahrain</t>
  </si>
  <si>
    <t>CIV</t>
  </si>
  <si>
    <t>Cote d'Ivoire</t>
  </si>
  <si>
    <t>SUR</t>
  </si>
  <si>
    <t>Suriname</t>
  </si>
  <si>
    <t>ERI</t>
  </si>
  <si>
    <t>Eritrea</t>
  </si>
  <si>
    <t>SWZ</t>
  </si>
  <si>
    <t>Eswatini</t>
  </si>
  <si>
    <t>SLE</t>
  </si>
  <si>
    <t>Sierra Leone</t>
  </si>
  <si>
    <t>FJI</t>
  </si>
  <si>
    <t>Fiji</t>
  </si>
  <si>
    <t>GUY</t>
  </si>
  <si>
    <t>Guyana</t>
  </si>
  <si>
    <t>ISL</t>
  </si>
  <si>
    <t>Iceland</t>
  </si>
  <si>
    <t>BLZ</t>
  </si>
  <si>
    <t>Belize</t>
  </si>
  <si>
    <t>BWA</t>
  </si>
  <si>
    <t>Botswana</t>
  </si>
  <si>
    <t>COK</t>
  </si>
  <si>
    <t>Cook Islands</t>
  </si>
  <si>
    <t>Not classified</t>
  </si>
  <si>
    <t>VUT</t>
  </si>
  <si>
    <t>Vanuatu</t>
  </si>
  <si>
    <t>SLB</t>
  </si>
  <si>
    <t>Solomon Islands</t>
  </si>
  <si>
    <t>COM</t>
  </si>
  <si>
    <t>Comoros</t>
  </si>
  <si>
    <t>AND</t>
  </si>
  <si>
    <t>Andorra</t>
  </si>
  <si>
    <t>PLW</t>
  </si>
  <si>
    <t>Palau</t>
  </si>
  <si>
    <t>PNG</t>
  </si>
  <si>
    <t>Papua New Guinea</t>
  </si>
  <si>
    <t>VEN</t>
  </si>
  <si>
    <t>Venezuela</t>
  </si>
  <si>
    <t>GRD</t>
  </si>
  <si>
    <t>Grenada</t>
  </si>
  <si>
    <t>NRU</t>
  </si>
  <si>
    <t>Nauru</t>
  </si>
  <si>
    <t>LBY</t>
  </si>
  <si>
    <t>Libya</t>
  </si>
  <si>
    <t>LBR</t>
  </si>
  <si>
    <t>Liberia</t>
  </si>
  <si>
    <t>KIR</t>
  </si>
  <si>
    <t>Kiribati</t>
  </si>
  <si>
    <t>FSM</t>
  </si>
  <si>
    <t>Micronesia (country)</t>
  </si>
  <si>
    <t>KNA</t>
  </si>
  <si>
    <t>Saint Kitts and Nevis</t>
  </si>
  <si>
    <t>BHS</t>
  </si>
  <si>
    <t>Bahamas</t>
  </si>
  <si>
    <t>TUV</t>
  </si>
  <si>
    <t>Tuvalu</t>
  </si>
  <si>
    <t>CPV</t>
  </si>
  <si>
    <t>Cape Verde</t>
  </si>
  <si>
    <t>HTI</t>
  </si>
  <si>
    <t>Haiti</t>
  </si>
  <si>
    <t>GIN</t>
  </si>
  <si>
    <t>Guinea</t>
  </si>
  <si>
    <t>MHL</t>
  </si>
  <si>
    <t>Marshall Islands</t>
  </si>
  <si>
    <t>GNB</t>
  </si>
  <si>
    <t>Guinea-Bissau</t>
  </si>
  <si>
    <t>TTO</t>
  </si>
  <si>
    <t>Trinidad and Tobago</t>
  </si>
  <si>
    <t>GMB</t>
  </si>
  <si>
    <t>Gambia</t>
  </si>
  <si>
    <t>NIU</t>
  </si>
  <si>
    <t>Niue</t>
  </si>
  <si>
    <t>TCD</t>
  </si>
  <si>
    <t>Chad</t>
  </si>
  <si>
    <t>LSO</t>
  </si>
  <si>
    <t>Lesotho</t>
  </si>
  <si>
    <t>DJI</t>
  </si>
  <si>
    <t>Djibouti</t>
  </si>
  <si>
    <t>STP</t>
  </si>
  <si>
    <t>Sao Tome and Principe</t>
  </si>
  <si>
    <t>TJK</t>
  </si>
  <si>
    <t>Tajikistan</t>
  </si>
  <si>
    <t>CAF</t>
  </si>
  <si>
    <t>Central African Republic</t>
  </si>
  <si>
    <t>GNQ</t>
  </si>
  <si>
    <t>Equatorial Guinea</t>
  </si>
  <si>
    <t>BTN</t>
  </si>
  <si>
    <t>Bhutan</t>
  </si>
  <si>
    <t>DMA</t>
  </si>
  <si>
    <t>Dominica</t>
  </si>
  <si>
    <t>PRY</t>
  </si>
  <si>
    <t>Paraguay</t>
  </si>
  <si>
    <t>BRN</t>
  </si>
  <si>
    <t>Brunei Darussalam</t>
  </si>
  <si>
    <t>COD</t>
  </si>
  <si>
    <t>DR Congo</t>
  </si>
  <si>
    <t>COG</t>
  </si>
  <si>
    <t>Congo Republic</t>
  </si>
  <si>
    <t>GAB</t>
  </si>
  <si>
    <t>Gabon</t>
  </si>
  <si>
    <t>KGZ</t>
  </si>
  <si>
    <t>Kyrgyz Republic</t>
  </si>
  <si>
    <t>LCA</t>
  </si>
  <si>
    <t>St. Lucia</t>
  </si>
  <si>
    <t>LIE</t>
  </si>
  <si>
    <t>Liechtenstein</t>
  </si>
  <si>
    <t>MCO</t>
  </si>
  <si>
    <t>Monaco</t>
  </si>
  <si>
    <t>SMR</t>
  </si>
  <si>
    <t>San Marino</t>
  </si>
  <si>
    <t>TKM</t>
  </si>
  <si>
    <t>Turkmenistan</t>
  </si>
  <si>
    <t>TLS</t>
  </si>
  <si>
    <t>Timor-Leste</t>
  </si>
  <si>
    <t>TUR</t>
  </si>
  <si>
    <t>Türkiye</t>
  </si>
  <si>
    <t>VCT</t>
  </si>
  <si>
    <t>St. Vincent and the Grenadines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</si>
</sst>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7"/>
  <sheetViews>
    <sheetView workbookViewId="0">
      <selection activeCell="F75" sqref="C75 F75"/>
    </sheetView>
  </sheetViews>
  <sheetFormatPr defaultColWidth="9" defaultRowHeight="13.5"/>
  <cols>
    <col min="1" max="1" width="15.2083333333333" customWidth="1"/>
    <col min="2" max="13" width="12.8166666666667"/>
    <col min="14" max="14" width="14.625" customWidth="1"/>
    <col min="15" max="17" width="12.62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4">
      <c r="A2" t="s">
        <v>17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6">
      <c r="A3">
        <v>2010</v>
      </c>
      <c r="B3">
        <v>0.75900008</v>
      </c>
      <c r="C3">
        <v>0.60699998</v>
      </c>
      <c r="D3">
        <v>0.767</v>
      </c>
      <c r="E3">
        <v>7.439999</v>
      </c>
      <c r="F3">
        <v>0.025999998</v>
      </c>
      <c r="G3">
        <v>2.3327202</v>
      </c>
      <c r="H3">
        <v>0.9910003</v>
      </c>
      <c r="I3">
        <v>0.12599999</v>
      </c>
      <c r="J3">
        <v>0.8999998</v>
      </c>
      <c r="K3">
        <v>0.068000006</v>
      </c>
      <c r="L3">
        <v>1.2950001</v>
      </c>
      <c r="O3">
        <v>39.922677974</v>
      </c>
      <c r="P3">
        <v>1.635933017</v>
      </c>
    </row>
    <row r="4" spans="1:16">
      <c r="A4">
        <v>2011</v>
      </c>
      <c r="B4">
        <v>1.3819999</v>
      </c>
      <c r="C4">
        <v>2.0860002</v>
      </c>
      <c r="D4">
        <v>1.9595741</v>
      </c>
      <c r="E4">
        <v>7.91</v>
      </c>
      <c r="F4">
        <v>0.50045303</v>
      </c>
      <c r="G4">
        <v>9.5389998</v>
      </c>
      <c r="H4">
        <v>1.2959997</v>
      </c>
      <c r="I4">
        <v>0.08020001</v>
      </c>
      <c r="J4">
        <v>0.827</v>
      </c>
      <c r="K4">
        <v>0.904999994</v>
      </c>
      <c r="L4">
        <v>2.2615001</v>
      </c>
      <c r="M4">
        <f>O4-SUMIF(B$2:L$2,1,B4:L4)</f>
        <v>3.03338908100001</v>
      </c>
      <c r="N4">
        <f>P4-SUMIF(B$2:L$2,0,B4:L4)</f>
        <v>0.440835023</v>
      </c>
      <c r="O4">
        <v>29.193662685</v>
      </c>
      <c r="P4">
        <v>3.027288253</v>
      </c>
    </row>
    <row r="5" spans="1:16">
      <c r="A5">
        <v>2012</v>
      </c>
      <c r="B5">
        <v>1.3260003</v>
      </c>
      <c r="C5">
        <v>3.6109998</v>
      </c>
      <c r="D5">
        <v>1.3551799</v>
      </c>
      <c r="E5">
        <v>8.161003</v>
      </c>
      <c r="F5">
        <v>0.41626697</v>
      </c>
      <c r="G5">
        <v>3.654002</v>
      </c>
      <c r="H5">
        <v>1.7180004</v>
      </c>
      <c r="I5">
        <v>0.29399995</v>
      </c>
      <c r="J5">
        <v>1.1370002</v>
      </c>
      <c r="K5">
        <v>0.7540001</v>
      </c>
      <c r="L5">
        <v>2.9695007</v>
      </c>
      <c r="M5">
        <f t="shared" ref="M4:M15" si="0">O5-SUMIF(B$2:L$2,1,B5:L5)</f>
        <v>3.850858139</v>
      </c>
      <c r="N5">
        <f t="shared" ref="N5:N15" si="1">P5-SUMIF(B$2:L$2,0,B5:L5)</f>
        <v>0.954321067999993</v>
      </c>
      <c r="O5">
        <v>25.219544689</v>
      </c>
      <c r="P5">
        <v>4.98158783799999</v>
      </c>
    </row>
    <row r="6" spans="1:16">
      <c r="A6">
        <v>2013</v>
      </c>
      <c r="B6">
        <v>0.769</v>
      </c>
      <c r="C6">
        <v>11.040002</v>
      </c>
      <c r="D6">
        <v>0.9185354</v>
      </c>
      <c r="E6">
        <v>2.633</v>
      </c>
      <c r="F6">
        <v>0.6172451</v>
      </c>
      <c r="G6">
        <v>1.400349</v>
      </c>
      <c r="H6">
        <v>6.9670006</v>
      </c>
      <c r="I6">
        <v>0.531</v>
      </c>
      <c r="J6">
        <v>0.4250632</v>
      </c>
      <c r="K6">
        <v>1.1829999</v>
      </c>
      <c r="L6">
        <v>3.712879</v>
      </c>
      <c r="M6">
        <f t="shared" si="0"/>
        <v>3.49028146699998</v>
      </c>
      <c r="N6">
        <f t="shared" si="1"/>
        <v>2.43649804500002</v>
      </c>
      <c r="O6">
        <v>22.030108567</v>
      </c>
      <c r="P6">
        <v>14.093745145</v>
      </c>
    </row>
    <row r="7" spans="1:16">
      <c r="A7">
        <v>2014</v>
      </c>
      <c r="B7">
        <v>0.7189997</v>
      </c>
      <c r="C7">
        <v>10.64</v>
      </c>
      <c r="D7">
        <v>0.7571286</v>
      </c>
      <c r="E7">
        <v>1.189997</v>
      </c>
      <c r="F7">
        <v>2.173181</v>
      </c>
      <c r="G7">
        <v>0.409998999999999</v>
      </c>
      <c r="H7">
        <v>9.739999</v>
      </c>
      <c r="I7">
        <v>0.926</v>
      </c>
      <c r="J7">
        <v>0.00699990000000028</v>
      </c>
      <c r="K7">
        <v>2.5910004</v>
      </c>
      <c r="L7">
        <v>5.78625</v>
      </c>
      <c r="M7">
        <f t="shared" si="0"/>
        <v>2.18054485099998</v>
      </c>
      <c r="N7">
        <f t="shared" si="1"/>
        <v>2.85142905000002</v>
      </c>
      <c r="O7">
        <v>24.306918451</v>
      </c>
      <c r="P7">
        <v>15.66461005</v>
      </c>
    </row>
    <row r="8" spans="1:16">
      <c r="A8">
        <v>2015</v>
      </c>
      <c r="B8">
        <v>0.659</v>
      </c>
      <c r="C8">
        <v>15.149998</v>
      </c>
      <c r="D8">
        <v>1.1030995</v>
      </c>
      <c r="E8">
        <v>1.324003</v>
      </c>
      <c r="F8">
        <v>1.9209762</v>
      </c>
      <c r="G8">
        <v>0.307002000000001</v>
      </c>
      <c r="H8">
        <v>10.811</v>
      </c>
      <c r="I8">
        <v>1.134</v>
      </c>
      <c r="J8">
        <v>0.00699999999999967</v>
      </c>
      <c r="K8">
        <v>4.0732196</v>
      </c>
      <c r="L8">
        <v>6.124717</v>
      </c>
      <c r="M8">
        <f t="shared" si="0"/>
        <v>2.46845975800009</v>
      </c>
      <c r="N8">
        <f t="shared" si="1"/>
        <v>2.876712116</v>
      </c>
      <c r="O8">
        <v>28.0115008580001</v>
      </c>
      <c r="P8">
        <v>19.947686316</v>
      </c>
    </row>
    <row r="9" spans="1:16">
      <c r="A9">
        <v>2016</v>
      </c>
      <c r="B9">
        <v>0.743</v>
      </c>
      <c r="C9">
        <v>34.27</v>
      </c>
      <c r="D9">
        <v>0.564563499999999</v>
      </c>
      <c r="E9">
        <v>1.454997</v>
      </c>
      <c r="F9">
        <v>4.2855377</v>
      </c>
      <c r="G9">
        <v>0.382000000000001</v>
      </c>
      <c r="H9">
        <v>7.89</v>
      </c>
      <c r="I9">
        <v>0.8870006</v>
      </c>
      <c r="J9">
        <v>0.00899970000000039</v>
      </c>
      <c r="K9">
        <v>2.312801</v>
      </c>
      <c r="L9">
        <v>11.196831</v>
      </c>
      <c r="M9">
        <f t="shared" si="0"/>
        <v>1.95189136199992</v>
      </c>
      <c r="N9">
        <f t="shared" si="1"/>
        <v>5.85429448399989</v>
      </c>
      <c r="O9">
        <v>27.3920841619999</v>
      </c>
      <c r="P9">
        <v>44.4098321839999</v>
      </c>
    </row>
    <row r="10" spans="1:16">
      <c r="A10">
        <v>2017</v>
      </c>
      <c r="B10">
        <v>0.6650006</v>
      </c>
      <c r="C10">
        <v>53.01349</v>
      </c>
      <c r="D10">
        <v>0.908355999999999</v>
      </c>
      <c r="E10">
        <v>1.614003</v>
      </c>
      <c r="F10">
        <v>8.272735</v>
      </c>
      <c r="G10">
        <v>0.399291999999999</v>
      </c>
      <c r="H10">
        <v>7.460004</v>
      </c>
      <c r="I10">
        <v>1.3329997</v>
      </c>
      <c r="J10">
        <v>0.0100004</v>
      </c>
      <c r="K10">
        <v>0.845999000000001</v>
      </c>
      <c r="L10">
        <v>8.336162</v>
      </c>
      <c r="M10">
        <f t="shared" si="0"/>
        <v>2.46055032699996</v>
      </c>
      <c r="N10">
        <f t="shared" si="1"/>
        <v>9.02210596400009</v>
      </c>
      <c r="O10">
        <v>24.032367027</v>
      </c>
      <c r="P10">
        <v>70.3083309640001</v>
      </c>
    </row>
    <row r="11" spans="1:16">
      <c r="A11">
        <v>2018</v>
      </c>
      <c r="B11">
        <v>1.2719994</v>
      </c>
      <c r="C11">
        <v>44.42958</v>
      </c>
      <c r="D11">
        <v>1.06186</v>
      </c>
      <c r="E11">
        <v>2.864997</v>
      </c>
      <c r="F11">
        <v>9.201341</v>
      </c>
      <c r="G11">
        <v>0.425294999999998</v>
      </c>
      <c r="H11">
        <v>6.661999</v>
      </c>
      <c r="I11">
        <v>2.2637997</v>
      </c>
      <c r="J11">
        <v>0.0406068999999993</v>
      </c>
      <c r="K11">
        <v>0.299050999999999</v>
      </c>
      <c r="L11">
        <v>8.217156</v>
      </c>
      <c r="M11">
        <f t="shared" si="0"/>
        <v>4.27560447500006</v>
      </c>
      <c r="N11">
        <f t="shared" si="1"/>
        <v>11.3757112359999</v>
      </c>
      <c r="O11">
        <v>27.382368475</v>
      </c>
      <c r="P11">
        <v>65.0066322359999</v>
      </c>
    </row>
    <row r="12" spans="1:16">
      <c r="A12">
        <v>2019</v>
      </c>
      <c r="B12">
        <v>4.344</v>
      </c>
      <c r="C12">
        <v>29.70894</v>
      </c>
      <c r="D12">
        <v>1.1445775</v>
      </c>
      <c r="E12">
        <v>3.756</v>
      </c>
      <c r="F12">
        <v>7.750309</v>
      </c>
      <c r="G12">
        <v>0.757688000000002</v>
      </c>
      <c r="H12">
        <v>7.029997</v>
      </c>
      <c r="I12">
        <v>3.853001</v>
      </c>
      <c r="J12">
        <v>4.0435407</v>
      </c>
      <c r="K12">
        <v>0.1649595</v>
      </c>
      <c r="L12">
        <v>9.600238</v>
      </c>
      <c r="M12">
        <f t="shared" si="0"/>
        <v>7.97010428700005</v>
      </c>
      <c r="N12">
        <f t="shared" si="1"/>
        <v>21.3158762520002</v>
      </c>
      <c r="O12">
        <v>42.6641059870001</v>
      </c>
      <c r="P12">
        <v>58.7751252520002</v>
      </c>
    </row>
    <row r="13" spans="1:16">
      <c r="A13">
        <v>2020</v>
      </c>
      <c r="B13">
        <v>5.016</v>
      </c>
      <c r="C13">
        <v>48.99299</v>
      </c>
      <c r="D13">
        <v>1.2481005</v>
      </c>
      <c r="E13">
        <v>4.757</v>
      </c>
      <c r="F13">
        <v>4.181753</v>
      </c>
      <c r="G13">
        <v>0.784763000000002</v>
      </c>
      <c r="H13">
        <v>6.572</v>
      </c>
      <c r="I13">
        <v>2.622791</v>
      </c>
      <c r="J13">
        <v>1.32839</v>
      </c>
      <c r="K13">
        <v>0.238451000000001</v>
      </c>
      <c r="L13">
        <v>14.853866</v>
      </c>
      <c r="M13">
        <f t="shared" si="0"/>
        <v>11.277724997</v>
      </c>
      <c r="N13">
        <f t="shared" si="1"/>
        <v>24.6405838599997</v>
      </c>
      <c r="O13">
        <v>48.699086497</v>
      </c>
      <c r="P13">
        <v>77.8153268599997</v>
      </c>
    </row>
    <row r="14" spans="1:16">
      <c r="A14">
        <v>2021</v>
      </c>
      <c r="B14">
        <v>4.884</v>
      </c>
      <c r="C14">
        <v>53.00904</v>
      </c>
      <c r="D14">
        <v>2.754409</v>
      </c>
      <c r="E14">
        <v>5.702</v>
      </c>
      <c r="F14">
        <v>10.29885</v>
      </c>
      <c r="G14">
        <v>0.944216999999998</v>
      </c>
      <c r="H14">
        <v>4.42700000000001</v>
      </c>
      <c r="I14">
        <v>3.585784</v>
      </c>
      <c r="J14">
        <v>3.579608</v>
      </c>
      <c r="K14">
        <v>0.3365385</v>
      </c>
      <c r="L14">
        <v>18.949815</v>
      </c>
      <c r="M14">
        <f t="shared" si="0"/>
        <v>14.67643631</v>
      </c>
      <c r="N14">
        <f t="shared" si="1"/>
        <v>16.0735164969999</v>
      </c>
      <c r="O14">
        <v>59.83980781</v>
      </c>
      <c r="P14">
        <v>79.3814064969999</v>
      </c>
    </row>
    <row r="15" spans="1:16">
      <c r="A15">
        <v>2022</v>
      </c>
      <c r="B15">
        <v>3.922002</v>
      </c>
      <c r="C15">
        <v>86.05899</v>
      </c>
      <c r="D15">
        <v>2.6</v>
      </c>
      <c r="E15">
        <v>7.181</v>
      </c>
      <c r="F15">
        <v>13.462074</v>
      </c>
      <c r="G15">
        <v>2.482301</v>
      </c>
      <c r="H15">
        <v>4.642</v>
      </c>
      <c r="I15">
        <v>2.814146</v>
      </c>
      <c r="J15">
        <v>4.498331</v>
      </c>
      <c r="K15">
        <v>0.612900999999999</v>
      </c>
      <c r="L15">
        <v>17.624135</v>
      </c>
      <c r="M15">
        <f t="shared" si="0"/>
        <v>21.6849113889999</v>
      </c>
      <c r="N15">
        <f t="shared" si="1"/>
        <v>21.9717154120003</v>
      </c>
      <c r="O15">
        <v>68.0617273889999</v>
      </c>
      <c r="P15">
        <v>121.492779412</v>
      </c>
    </row>
    <row r="16" spans="1:12">
      <c r="A16">
        <v>2023</v>
      </c>
      <c r="B16">
        <v>3.725</v>
      </c>
      <c r="C16">
        <v>216.88</v>
      </c>
      <c r="D16">
        <v>3.201</v>
      </c>
      <c r="E16">
        <v>14.26</v>
      </c>
      <c r="F16">
        <v>9.48853</v>
      </c>
      <c r="G16">
        <v>5.234</v>
      </c>
      <c r="H16">
        <v>4.011</v>
      </c>
      <c r="I16">
        <v>2.968086</v>
      </c>
      <c r="J16">
        <v>5.401</v>
      </c>
      <c r="K16">
        <v>1.0055</v>
      </c>
      <c r="L16">
        <v>24.84433</v>
      </c>
    </row>
    <row r="18" spans="1:17">
      <c r="A18" t="s">
        <v>18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Q18" t="s">
        <v>19</v>
      </c>
    </row>
    <row r="19" spans="1:14">
      <c r="A19">
        <v>2011</v>
      </c>
      <c r="B19">
        <v>204.259262846084</v>
      </c>
      <c r="C19">
        <v>146.745777741242</v>
      </c>
      <c r="D19">
        <v>224.832846073452</v>
      </c>
      <c r="E19">
        <v>338.219983140993</v>
      </c>
      <c r="F19">
        <v>50.9786836929797</v>
      </c>
      <c r="G19">
        <v>737.276049303361</v>
      </c>
      <c r="H19">
        <v>77.3350303745537</v>
      </c>
      <c r="I19">
        <v>8.13295535520683</v>
      </c>
      <c r="J19">
        <v>61.2037449561185</v>
      </c>
      <c r="K19">
        <v>77.9610140950208</v>
      </c>
      <c r="L19">
        <v>217.292128012138</v>
      </c>
      <c r="M19">
        <v>277.236509736782</v>
      </c>
      <c r="N19">
        <v>277.236509736782</v>
      </c>
    </row>
    <row r="20" spans="1:14">
      <c r="A20">
        <v>2012</v>
      </c>
      <c r="B20">
        <v>373.702324010766</v>
      </c>
      <c r="C20">
        <v>361.308124334163</v>
      </c>
      <c r="D20">
        <v>316.433122891754</v>
      </c>
      <c r="E20">
        <v>538.838877065711</v>
      </c>
      <c r="F20">
        <v>87.3423746896896</v>
      </c>
      <c r="G20">
        <v>800.502111699774</v>
      </c>
      <c r="H20">
        <v>158.783946704092</v>
      </c>
      <c r="I20">
        <v>28.4617550579305</v>
      </c>
      <c r="J20">
        <v>123.85389120426</v>
      </c>
      <c r="K20">
        <v>120.877889022027</v>
      </c>
      <c r="L20">
        <v>520.251728210887</v>
      </c>
      <c r="M20">
        <v>502.421082381104</v>
      </c>
      <c r="N20">
        <v>502.421082381104</v>
      </c>
    </row>
    <row r="21" spans="1:14">
      <c r="A21">
        <v>2013</v>
      </c>
      <c r="B21">
        <v>466.840313606053</v>
      </c>
      <c r="C21">
        <v>883.372459067288</v>
      </c>
      <c r="D21">
        <v>378.969739474817</v>
      </c>
      <c r="E21">
        <v>583.313975960245</v>
      </c>
      <c r="F21">
        <v>141.845650045519</v>
      </c>
      <c r="G21">
        <v>820.345277599298</v>
      </c>
      <c r="H21">
        <v>461.491998779122</v>
      </c>
      <c r="I21">
        <v>62.6546139579795</v>
      </c>
      <c r="J21">
        <v>143.389651626053</v>
      </c>
      <c r="K21">
        <v>193.589153170034</v>
      </c>
      <c r="L21">
        <v>858.312163658204</v>
      </c>
      <c r="M21">
        <v>747.088705418322</v>
      </c>
      <c r="N21">
        <v>747.088705418322</v>
      </c>
    </row>
    <row r="22" spans="1:14">
      <c r="A22">
        <v>2014</v>
      </c>
      <c r="B22">
        <v>560.26112582909</v>
      </c>
      <c r="C22">
        <v>1266.54807614325</v>
      </c>
      <c r="D22">
        <v>453.729042437706</v>
      </c>
      <c r="E22">
        <v>625.72749552767</v>
      </c>
      <c r="F22">
        <v>332.134955914167</v>
      </c>
      <c r="G22">
        <v>867.247470250265</v>
      </c>
      <c r="H22">
        <v>821.02593471368</v>
      </c>
      <c r="I22">
        <v>131.262246201259</v>
      </c>
      <c r="J22">
        <v>147.478496035815</v>
      </c>
      <c r="K22">
        <v>363.949874478455</v>
      </c>
      <c r="L22">
        <v>1273.37263442061</v>
      </c>
      <c r="M22">
        <v>982.318141535966</v>
      </c>
      <c r="N22">
        <v>982.318141535966</v>
      </c>
    </row>
    <row r="23" spans="1:14">
      <c r="A23">
        <v>2015</v>
      </c>
      <c r="B23">
        <v>632.63090449204</v>
      </c>
      <c r="C23">
        <v>1647.13861669756</v>
      </c>
      <c r="D23">
        <v>519.322833011056</v>
      </c>
      <c r="E23">
        <v>632.916978605335</v>
      </c>
      <c r="F23">
        <v>478.45711332561</v>
      </c>
      <c r="G23">
        <v>835.406911099485</v>
      </c>
      <c r="H23">
        <v>1099.57100473786</v>
      </c>
      <c r="I23">
        <v>192.23139466857</v>
      </c>
      <c r="J23">
        <v>142.113248225969</v>
      </c>
      <c r="K23">
        <v>570.586933217468</v>
      </c>
      <c r="L23">
        <v>1698.09855252655</v>
      </c>
      <c r="M23">
        <v>1113.80574079196</v>
      </c>
      <c r="N23">
        <v>1113.80574079196</v>
      </c>
    </row>
    <row r="24" spans="1:14">
      <c r="A24">
        <v>2016</v>
      </c>
      <c r="B24">
        <v>717.975326417831</v>
      </c>
      <c r="C24">
        <v>2218.3379719464</v>
      </c>
      <c r="D24">
        <v>556.971320618407</v>
      </c>
      <c r="E24">
        <v>659.804547801844</v>
      </c>
      <c r="F24">
        <v>779.294685418851</v>
      </c>
      <c r="G24">
        <v>842.697295102153</v>
      </c>
      <c r="H24">
        <v>1275.66568306213</v>
      </c>
      <c r="I24">
        <v>242.121949397965</v>
      </c>
      <c r="J24">
        <v>141.507074649615</v>
      </c>
      <c r="K24">
        <v>678.943160331323</v>
      </c>
      <c r="L24">
        <v>2287.41134478736</v>
      </c>
      <c r="M24">
        <v>1330.14157436967</v>
      </c>
      <c r="N24">
        <v>1330.14157436967</v>
      </c>
    </row>
    <row r="25" spans="1:14">
      <c r="A25">
        <v>2017</v>
      </c>
      <c r="B25">
        <v>795.732424854886</v>
      </c>
      <c r="C25">
        <v>2724.68921130201</v>
      </c>
      <c r="D25">
        <v>628.955320827624</v>
      </c>
      <c r="E25">
        <v>698.539724810912</v>
      </c>
      <c r="F25">
        <v>1260.29411757856</v>
      </c>
      <c r="G25">
        <v>868.308601896294</v>
      </c>
      <c r="H25">
        <v>1434.35486371728</v>
      </c>
      <c r="I25">
        <v>323.903536550165</v>
      </c>
      <c r="J25">
        <v>143.187950750478</v>
      </c>
      <c r="K25">
        <v>724.738433746176</v>
      </c>
      <c r="L25">
        <v>2622.09554908962</v>
      </c>
      <c r="M25">
        <v>1623.04057371848</v>
      </c>
      <c r="N25">
        <v>1623.04057371848</v>
      </c>
    </row>
    <row r="26" spans="1:14">
      <c r="A26">
        <v>2018</v>
      </c>
      <c r="B26">
        <v>926.414253433874</v>
      </c>
      <c r="C26">
        <v>2955.35954211656</v>
      </c>
      <c r="D26">
        <v>677.644533562664</v>
      </c>
      <c r="E26">
        <v>732.292881076749</v>
      </c>
      <c r="F26">
        <v>1650.67385676546</v>
      </c>
      <c r="G26">
        <v>846.208171757553</v>
      </c>
      <c r="H26">
        <v>1518.53515352729</v>
      </c>
      <c r="I26">
        <v>418.57659385914</v>
      </c>
      <c r="J26">
        <v>140.573447215359</v>
      </c>
      <c r="K26">
        <v>711.1298489985</v>
      </c>
      <c r="L26">
        <v>2975.33753368996</v>
      </c>
      <c r="M26">
        <v>1836.43916401828</v>
      </c>
      <c r="N26">
        <v>1836.43916401828</v>
      </c>
    </row>
    <row r="27" spans="1:14">
      <c r="A27">
        <v>2019</v>
      </c>
      <c r="B27">
        <v>1334.50706335514</v>
      </c>
      <c r="C27">
        <v>3033.28548136821</v>
      </c>
      <c r="D27">
        <v>704.44180626165</v>
      </c>
      <c r="E27">
        <v>757.825180914873</v>
      </c>
      <c r="F27">
        <v>1881.41226475624</v>
      </c>
      <c r="G27">
        <v>809.449149111294</v>
      </c>
      <c r="H27">
        <v>1565.54565437575</v>
      </c>
      <c r="I27">
        <v>531.693107046028</v>
      </c>
      <c r="J27">
        <v>326.573880217126</v>
      </c>
      <c r="K27">
        <v>673.217416561423</v>
      </c>
      <c r="L27">
        <v>3393.93896546891</v>
      </c>
      <c r="M27">
        <v>2048.32636294776</v>
      </c>
      <c r="N27">
        <v>2048.32636294776</v>
      </c>
    </row>
    <row r="28" spans="1:14">
      <c r="A28">
        <v>2020</v>
      </c>
      <c r="B28">
        <v>1758.11210569342</v>
      </c>
      <c r="C28">
        <v>3195.54452135243</v>
      </c>
      <c r="D28">
        <v>778.842335416901</v>
      </c>
      <c r="E28">
        <v>832.515622094998</v>
      </c>
      <c r="F28">
        <v>2008.99779322843</v>
      </c>
      <c r="G28">
        <v>837.094069186052</v>
      </c>
      <c r="H28">
        <v>1657.86827599209</v>
      </c>
      <c r="I28">
        <v>630.999935647321</v>
      </c>
      <c r="J28">
        <v>384.804203423817</v>
      </c>
      <c r="K28">
        <v>683.069063780175</v>
      </c>
      <c r="L28">
        <v>3784.81542200069</v>
      </c>
      <c r="M28">
        <v>2344.93804990005</v>
      </c>
      <c r="N28">
        <v>2344.93804990005</v>
      </c>
    </row>
    <row r="29" spans="1:14">
      <c r="A29">
        <v>2021</v>
      </c>
      <c r="B29">
        <v>2212.10942816359</v>
      </c>
      <c r="C29">
        <v>3466.12484654208</v>
      </c>
      <c r="D29">
        <v>1100.4128564184</v>
      </c>
      <c r="E29">
        <v>1043.67572277003</v>
      </c>
      <c r="F29">
        <v>2422.23366771018</v>
      </c>
      <c r="G29">
        <v>1054.40080402611</v>
      </c>
      <c r="H29">
        <v>1898.16967201004</v>
      </c>
      <c r="I29">
        <v>1012.72867675652</v>
      </c>
      <c r="J29">
        <v>612.378463009457</v>
      </c>
      <c r="K29">
        <v>817.183520512767</v>
      </c>
      <c r="L29">
        <v>3817.00653284843</v>
      </c>
      <c r="M29">
        <v>3090.56532163395</v>
      </c>
      <c r="N29">
        <v>3090.56532163395</v>
      </c>
    </row>
    <row r="30" spans="1:14">
      <c r="A30">
        <v>2022</v>
      </c>
      <c r="B30">
        <v>2507.99766522436</v>
      </c>
      <c r="C30">
        <v>3668.88749150084</v>
      </c>
      <c r="D30">
        <v>1314.68059058805</v>
      </c>
      <c r="E30">
        <v>1188.42607167419</v>
      </c>
      <c r="F30">
        <v>2767.40069742336</v>
      </c>
      <c r="G30">
        <v>1213.03144411035</v>
      </c>
      <c r="H30">
        <v>2014.20534505581</v>
      </c>
      <c r="I30">
        <v>1223.63341650215</v>
      </c>
      <c r="J30">
        <v>830.308448433866</v>
      </c>
      <c r="K30">
        <v>882.203603494788</v>
      </c>
      <c r="L30">
        <v>3989.59817493361</v>
      </c>
      <c r="M30">
        <v>3510.69297576284</v>
      </c>
      <c r="N30">
        <v>3510.69297576284</v>
      </c>
    </row>
    <row r="33" spans="1:17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Q33" t="s">
        <v>21</v>
      </c>
    </row>
    <row r="34" spans="1:14">
      <c r="A34">
        <v>2011</v>
      </c>
      <c r="B34">
        <f>B4*B19</f>
        <v>282.286280827362</v>
      </c>
      <c r="C34">
        <f t="shared" ref="C34:N34" si="2">C4*C19</f>
        <v>306.111721717386</v>
      </c>
      <c r="D34">
        <f t="shared" si="2"/>
        <v>440.576621994823</v>
      </c>
      <c r="E34">
        <f t="shared" si="2"/>
        <v>2675.32006664525</v>
      </c>
      <c r="F34">
        <f t="shared" si="2"/>
        <v>25.5124367195633</v>
      </c>
      <c r="G34">
        <f t="shared" si="2"/>
        <v>7032.87608684955</v>
      </c>
      <c r="H34">
        <f t="shared" si="2"/>
        <v>100.226176164912</v>
      </c>
      <c r="I34">
        <f t="shared" si="2"/>
        <v>0.652263100817141</v>
      </c>
      <c r="J34">
        <f t="shared" si="2"/>
        <v>50.61549707871</v>
      </c>
      <c r="K34">
        <f t="shared" si="2"/>
        <v>70.5547172882277</v>
      </c>
      <c r="L34">
        <f t="shared" si="2"/>
        <v>491.406169228663</v>
      </c>
      <c r="M34">
        <f t="shared" si="2"/>
        <v>840.966201490107</v>
      </c>
      <c r="N34">
        <f t="shared" si="2"/>
        <v>122.215563146254</v>
      </c>
    </row>
    <row r="35" spans="1:14">
      <c r="A35">
        <v>2012</v>
      </c>
      <c r="B35">
        <f t="shared" ref="B35:B45" si="3">B5*B20</f>
        <v>495.529393748973</v>
      </c>
      <c r="C35">
        <f t="shared" ref="C35:N35" si="4">C5*C20</f>
        <v>1304.68356470904</v>
      </c>
      <c r="D35">
        <f t="shared" si="4"/>
        <v>428.823807837135</v>
      </c>
      <c r="E35">
        <f t="shared" si="4"/>
        <v>4397.4656922499</v>
      </c>
      <c r="F35">
        <f t="shared" si="4"/>
        <v>36.3577456646818</v>
      </c>
      <c r="G35">
        <f t="shared" si="4"/>
        <v>2925.0363171552</v>
      </c>
      <c r="H35">
        <f t="shared" si="4"/>
        <v>272.790883951209</v>
      </c>
      <c r="I35">
        <f t="shared" si="4"/>
        <v>8.36775456394381</v>
      </c>
      <c r="J35">
        <f t="shared" si="4"/>
        <v>140.821899070022</v>
      </c>
      <c r="K35">
        <f t="shared" si="4"/>
        <v>91.1419404103973</v>
      </c>
      <c r="L35">
        <f t="shared" si="4"/>
        <v>1544.88787109844</v>
      </c>
      <c r="M35">
        <f t="shared" si="4"/>
        <v>1934.75231429247</v>
      </c>
      <c r="N35">
        <f t="shared" si="4"/>
        <v>479.471023923647</v>
      </c>
    </row>
    <row r="36" spans="1:14">
      <c r="A36">
        <v>2013</v>
      </c>
      <c r="B36">
        <f t="shared" si="3"/>
        <v>359.000201163055</v>
      </c>
      <c r="C36">
        <f t="shared" ref="C36:N36" si="5">C6*C21</f>
        <v>9752.43371484778</v>
      </c>
      <c r="D36">
        <f t="shared" si="5"/>
        <v>348.097121236397</v>
      </c>
      <c r="E36">
        <f t="shared" si="5"/>
        <v>1535.86569870333</v>
      </c>
      <c r="F36">
        <f t="shared" si="5"/>
        <v>87.5535324469114</v>
      </c>
      <c r="G36">
        <f t="shared" si="5"/>
        <v>1148.7696891409</v>
      </c>
      <c r="H36">
        <f t="shared" si="5"/>
        <v>3215.21503238934</v>
      </c>
      <c r="I36">
        <f t="shared" si="5"/>
        <v>33.2696000116871</v>
      </c>
      <c r="J36">
        <f t="shared" si="5"/>
        <v>60.9496641670553</v>
      </c>
      <c r="K36">
        <f t="shared" si="5"/>
        <v>229.015948841235</v>
      </c>
      <c r="L36">
        <f t="shared" si="5"/>
        <v>3186.80920789111</v>
      </c>
      <c r="M36">
        <f t="shared" si="5"/>
        <v>2607.54986272658</v>
      </c>
      <c r="N36">
        <f t="shared" si="5"/>
        <v>1820.28017019333</v>
      </c>
    </row>
    <row r="37" spans="1:14">
      <c r="A37">
        <v>2014</v>
      </c>
      <c r="B37">
        <f t="shared" si="3"/>
        <v>402.827581392778</v>
      </c>
      <c r="C37">
        <f t="shared" ref="C37:N37" si="6">C7*C22</f>
        <v>13476.0715301642</v>
      </c>
      <c r="D37">
        <f t="shared" si="6"/>
        <v>343.531234680201</v>
      </c>
      <c r="E37">
        <f t="shared" si="6"/>
        <v>744.613842495441</v>
      </c>
      <c r="F37">
        <f t="shared" si="6"/>
        <v>721.789375628505</v>
      </c>
      <c r="G37">
        <f t="shared" si="6"/>
        <v>355.570595555138</v>
      </c>
      <c r="H37">
        <f t="shared" si="6"/>
        <v>7996.79178308531</v>
      </c>
      <c r="I37">
        <f t="shared" si="6"/>
        <v>121.548839982366</v>
      </c>
      <c r="J37">
        <f t="shared" si="6"/>
        <v>1.03233472440114</v>
      </c>
      <c r="K37">
        <f t="shared" si="6"/>
        <v>942.994270353627</v>
      </c>
      <c r="L37">
        <f t="shared" si="6"/>
        <v>7368.05240591625</v>
      </c>
      <c r="M37">
        <f t="shared" si="6"/>
        <v>2141.98876557012</v>
      </c>
      <c r="N37">
        <f t="shared" si="6"/>
        <v>2801.01048511768</v>
      </c>
    </row>
    <row r="38" spans="1:14">
      <c r="A38">
        <v>2015</v>
      </c>
      <c r="B38">
        <f t="shared" si="3"/>
        <v>416.903766060254</v>
      </c>
      <c r="C38">
        <f t="shared" ref="C38:N38" si="7">C8*C23</f>
        <v>24954.1467486908</v>
      </c>
      <c r="D38">
        <f t="shared" si="7"/>
        <v>572.864757433079</v>
      </c>
      <c r="E38">
        <f t="shared" si="7"/>
        <v>837.983978424399</v>
      </c>
      <c r="F38">
        <f t="shared" si="7"/>
        <v>919.1047274192</v>
      </c>
      <c r="G38">
        <f t="shared" si="7"/>
        <v>256.471592521365</v>
      </c>
      <c r="H38">
        <f t="shared" si="7"/>
        <v>11887.462132221</v>
      </c>
      <c r="I38">
        <f t="shared" si="7"/>
        <v>217.990401554158</v>
      </c>
      <c r="J38">
        <f t="shared" si="7"/>
        <v>0.994792737581736</v>
      </c>
      <c r="K38">
        <f t="shared" si="7"/>
        <v>2324.12587988528</v>
      </c>
      <c r="L38">
        <f t="shared" si="7"/>
        <v>10400.3730723348</v>
      </c>
      <c r="M38">
        <f t="shared" si="7"/>
        <v>2749.38464937443</v>
      </c>
      <c r="N38">
        <f t="shared" si="7"/>
        <v>3204.09846940658</v>
      </c>
    </row>
    <row r="39" spans="1:14">
      <c r="A39">
        <v>2016</v>
      </c>
      <c r="B39">
        <f t="shared" si="3"/>
        <v>533.455667528448</v>
      </c>
      <c r="C39">
        <f t="shared" ref="C39:N39" si="8">C9*C24</f>
        <v>76022.4422986031</v>
      </c>
      <c r="D39">
        <f t="shared" si="8"/>
        <v>314.445678167949</v>
      </c>
      <c r="E39">
        <f t="shared" si="8"/>
        <v>960.01363763804</v>
      </c>
      <c r="F39">
        <f t="shared" si="8"/>
        <v>3339.69675377213</v>
      </c>
      <c r="G39">
        <f t="shared" si="8"/>
        <v>321.910366729023</v>
      </c>
      <c r="H39">
        <f t="shared" si="8"/>
        <v>10065.0022393602</v>
      </c>
      <c r="I39">
        <f t="shared" si="8"/>
        <v>214.762314389165</v>
      </c>
      <c r="J39">
        <f t="shared" si="8"/>
        <v>1.2735212197242</v>
      </c>
      <c r="K39">
        <f t="shared" si="8"/>
        <v>1570.26042015744</v>
      </c>
      <c r="L39">
        <f t="shared" si="8"/>
        <v>25611.7582550668</v>
      </c>
      <c r="M39">
        <f t="shared" si="8"/>
        <v>2596.29184924913</v>
      </c>
      <c r="N39">
        <f t="shared" si="8"/>
        <v>7787.04048177128</v>
      </c>
    </row>
    <row r="40" spans="1:14">
      <c r="A40">
        <v>2017</v>
      </c>
      <c r="B40">
        <f t="shared" si="3"/>
        <v>529.162539967954</v>
      </c>
      <c r="C40">
        <f t="shared" ref="C40:N40" si="9">C10*C25</f>
        <v>144445.284256467</v>
      </c>
      <c r="D40">
        <f t="shared" si="9"/>
        <v>571.315339405697</v>
      </c>
      <c r="E40">
        <f t="shared" si="9"/>
        <v>1127.44521146399</v>
      </c>
      <c r="F40">
        <f t="shared" si="9"/>
        <v>10426.0792567863</v>
      </c>
      <c r="G40">
        <f t="shared" si="9"/>
        <v>346.708678268374</v>
      </c>
      <c r="H40">
        <f t="shared" si="9"/>
        <v>10700.2930207504</v>
      </c>
      <c r="I40">
        <f t="shared" si="9"/>
        <v>431.763317050309</v>
      </c>
      <c r="J40">
        <f t="shared" si="9"/>
        <v>1.43193678268508</v>
      </c>
      <c r="K40">
        <f t="shared" si="9"/>
        <v>613.127990210832</v>
      </c>
      <c r="L40">
        <f t="shared" si="9"/>
        <v>21858.21327669</v>
      </c>
      <c r="M40">
        <f t="shared" si="9"/>
        <v>3993.57301439722</v>
      </c>
      <c r="N40">
        <f t="shared" si="9"/>
        <v>14643.2440399596</v>
      </c>
    </row>
    <row r="41" spans="1:14">
      <c r="A41">
        <v>2018</v>
      </c>
      <c r="B41">
        <f t="shared" si="3"/>
        <v>1178.39837451934</v>
      </c>
      <c r="C41">
        <f t="shared" ref="C41:N41" si="10">C11*C26</f>
        <v>131305.383205231</v>
      </c>
      <c r="D41">
        <f t="shared" si="10"/>
        <v>719.563624408851</v>
      </c>
      <c r="E41">
        <f t="shared" si="10"/>
        <v>2098.01690740624</v>
      </c>
      <c r="F41">
        <f t="shared" si="10"/>
        <v>15188.4130358842</v>
      </c>
      <c r="G41">
        <f t="shared" si="10"/>
        <v>359.888104407627</v>
      </c>
      <c r="H41">
        <f t="shared" si="10"/>
        <v>10116.4796742637</v>
      </c>
      <c r="I41">
        <f t="shared" si="10"/>
        <v>947.573567605343</v>
      </c>
      <c r="J41">
        <f t="shared" si="10"/>
        <v>5.70825191372926</v>
      </c>
      <c r="K41">
        <f t="shared" si="10"/>
        <v>212.66409247285</v>
      </c>
      <c r="L41">
        <f t="shared" si="10"/>
        <v>24448.8126669857</v>
      </c>
      <c r="M41">
        <f t="shared" si="10"/>
        <v>7851.88750774192</v>
      </c>
      <c r="N41">
        <f t="shared" si="10"/>
        <v>20890.8016323529</v>
      </c>
    </row>
    <row r="42" spans="1:14">
      <c r="A42">
        <v>2019</v>
      </c>
      <c r="B42">
        <f t="shared" si="3"/>
        <v>5797.09868321473</v>
      </c>
      <c r="C42">
        <f t="shared" ref="C42:N42" si="11">C12*C27</f>
        <v>90115.6963688393</v>
      </c>
      <c r="D42">
        <f t="shared" si="11"/>
        <v>806.288241506444</v>
      </c>
      <c r="E42">
        <f t="shared" si="11"/>
        <v>2846.39137951626</v>
      </c>
      <c r="F42">
        <f t="shared" si="11"/>
        <v>14581.5264082507</v>
      </c>
      <c r="G42">
        <f t="shared" si="11"/>
        <v>613.30990689184</v>
      </c>
      <c r="H42">
        <f t="shared" si="11"/>
        <v>11005.7812536246</v>
      </c>
      <c r="I42">
        <f t="shared" si="11"/>
        <v>2048.61407314145</v>
      </c>
      <c r="J42">
        <f t="shared" si="11"/>
        <v>1320.51477621487</v>
      </c>
      <c r="K42">
        <f t="shared" si="11"/>
        <v>111.053608427264</v>
      </c>
      <c r="L42">
        <f t="shared" si="11"/>
        <v>32582.6218259753</v>
      </c>
      <c r="M42">
        <f t="shared" si="11"/>
        <v>16325.3747265052</v>
      </c>
      <c r="N42">
        <f t="shared" si="11"/>
        <v>43661.8712763042</v>
      </c>
    </row>
    <row r="43" spans="1:14">
      <c r="A43">
        <v>2020</v>
      </c>
      <c r="B43">
        <f t="shared" si="3"/>
        <v>8818.69032215819</v>
      </c>
      <c r="C43">
        <f t="shared" ref="C43:N43" si="12">C13*C28</f>
        <v>156559.280779174</v>
      </c>
      <c r="D43">
        <f t="shared" si="12"/>
        <v>972.073508255002</v>
      </c>
      <c r="E43">
        <f t="shared" si="12"/>
        <v>3960.27681430591</v>
      </c>
      <c r="F43">
        <f t="shared" si="12"/>
        <v>8401.13254882637</v>
      </c>
      <c r="G43">
        <f t="shared" si="12"/>
        <v>656.920453016655</v>
      </c>
      <c r="H43">
        <f t="shared" si="12"/>
        <v>10895.51030982</v>
      </c>
      <c r="I43">
        <f t="shared" si="12"/>
        <v>1654.98095221637</v>
      </c>
      <c r="J43">
        <f t="shared" si="12"/>
        <v>511.170055786164</v>
      </c>
      <c r="K43">
        <f t="shared" si="12"/>
        <v>162.878501327447</v>
      </c>
      <c r="L43">
        <f t="shared" si="12"/>
        <v>56219.1411131317</v>
      </c>
      <c r="M43">
        <f t="shared" si="12"/>
        <v>26445.5664617742</v>
      </c>
      <c r="N43">
        <f t="shared" si="12"/>
        <v>57780.6426650664</v>
      </c>
    </row>
    <row r="44" spans="1:14">
      <c r="A44">
        <v>2021</v>
      </c>
      <c r="B44">
        <f t="shared" si="3"/>
        <v>10803.942447151</v>
      </c>
      <c r="C44">
        <f t="shared" ref="C44:N44" si="13">C14*C29</f>
        <v>183735.950635343</v>
      </c>
      <c r="D44">
        <f t="shared" si="13"/>
        <v>3030.98707543455</v>
      </c>
      <c r="E44">
        <f t="shared" si="13"/>
        <v>5951.03897123471</v>
      </c>
      <c r="F44">
        <f t="shared" si="13"/>
        <v>24946.221208697</v>
      </c>
      <c r="G44">
        <f t="shared" si="13"/>
        <v>995.583163975119</v>
      </c>
      <c r="H44">
        <f t="shared" si="13"/>
        <v>8403.19713798847</v>
      </c>
      <c r="I44">
        <f t="shared" si="13"/>
        <v>3631.4262854547</v>
      </c>
      <c r="J44">
        <f t="shared" si="13"/>
        <v>2192.07484521636</v>
      </c>
      <c r="K44">
        <f t="shared" si="13"/>
        <v>275.013716218086</v>
      </c>
      <c r="L44">
        <f t="shared" si="13"/>
        <v>72331.5676512692</v>
      </c>
      <c r="M44">
        <f t="shared" si="13"/>
        <v>45358.4851048552</v>
      </c>
      <c r="N44">
        <f t="shared" si="13"/>
        <v>49676.2526823391</v>
      </c>
    </row>
    <row r="45" spans="1:14">
      <c r="A45">
        <v>2022</v>
      </c>
      <c r="B45">
        <f t="shared" si="3"/>
        <v>9836.37185900527</v>
      </c>
      <c r="C45">
        <f t="shared" ref="C45:N45" si="14">C15*C30</f>
        <v>315740.751942196</v>
      </c>
      <c r="D45">
        <f t="shared" si="14"/>
        <v>3418.16953552893</v>
      </c>
      <c r="E45">
        <f t="shared" si="14"/>
        <v>8534.08762069236</v>
      </c>
      <c r="F45">
        <f t="shared" si="14"/>
        <v>37254.9529763649</v>
      </c>
      <c r="G45">
        <f t="shared" si="14"/>
        <v>3011.10916674657</v>
      </c>
      <c r="H45">
        <f t="shared" si="14"/>
        <v>9349.94121174907</v>
      </c>
      <c r="I45">
        <f t="shared" si="14"/>
        <v>3443.48308451586</v>
      </c>
      <c r="J45">
        <f t="shared" si="14"/>
        <v>3735.00223315196</v>
      </c>
      <c r="K45">
        <f t="shared" si="14"/>
        <v>540.703470785558</v>
      </c>
      <c r="L45">
        <f t="shared" si="14"/>
        <v>70313.2168307836</v>
      </c>
      <c r="M45">
        <f t="shared" si="14"/>
        <v>76129.0660934017</v>
      </c>
      <c r="N45">
        <f t="shared" si="14"/>
        <v>77135.9469623696</v>
      </c>
    </row>
    <row r="46" spans="1:14">
      <c r="A46" t="s">
        <v>22</v>
      </c>
      <c r="B46">
        <f>SUM(B34:B45)</f>
        <v>39453.6671167374</v>
      </c>
      <c r="C46">
        <f t="shared" ref="C46:N46" si="15">SUM(C34:C45)</f>
        <v>1147718.23676598</v>
      </c>
      <c r="D46">
        <f t="shared" si="15"/>
        <v>11966.7365458891</v>
      </c>
      <c r="E46">
        <f t="shared" si="15"/>
        <v>35668.5198207758</v>
      </c>
      <c r="F46">
        <f t="shared" si="15"/>
        <v>115928.34000646</v>
      </c>
      <c r="G46">
        <f t="shared" si="15"/>
        <v>18024.1541212574</v>
      </c>
      <c r="H46">
        <f t="shared" si="15"/>
        <v>94008.6908553682</v>
      </c>
      <c r="I46">
        <f t="shared" si="15"/>
        <v>12754.4324535862</v>
      </c>
      <c r="J46">
        <f t="shared" si="15"/>
        <v>8021.58980806326</v>
      </c>
      <c r="K46">
        <f t="shared" si="15"/>
        <v>7143.53455637824</v>
      </c>
      <c r="L46">
        <f t="shared" si="15"/>
        <v>326356.860346372</v>
      </c>
      <c r="M46">
        <f t="shared" si="15"/>
        <v>188974.886551378</v>
      </c>
      <c r="N46">
        <f t="shared" si="15"/>
        <v>280002.875451951</v>
      </c>
    </row>
    <row r="48" spans="1:17">
      <c r="A48" t="s">
        <v>23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Q48" t="s">
        <v>19</v>
      </c>
    </row>
    <row r="49" spans="1:14">
      <c r="A49">
        <v>2011</v>
      </c>
      <c r="B49">
        <v>2801.34799738594</v>
      </c>
      <c r="C49">
        <v>1327.60279206271</v>
      </c>
      <c r="D49">
        <v>2167.43749404092</v>
      </c>
      <c r="E49">
        <v>680.785138211082</v>
      </c>
      <c r="F49">
        <v>1967.82865828653</v>
      </c>
      <c r="G49">
        <v>1108.64677435891</v>
      </c>
      <c r="H49">
        <v>1233.70722110218</v>
      </c>
      <c r="I49">
        <v>2093.55177015414</v>
      </c>
      <c r="J49">
        <v>1468.68400119646</v>
      </c>
      <c r="K49">
        <v>1710.50447628161</v>
      </c>
      <c r="L49">
        <v>1806.28890677933</v>
      </c>
      <c r="M49">
        <v>1439.30222560057</v>
      </c>
      <c r="N49">
        <v>1439.30222560057</v>
      </c>
    </row>
    <row r="50" spans="1:14">
      <c r="A50">
        <v>2012</v>
      </c>
      <c r="B50">
        <v>3758.52983138676</v>
      </c>
      <c r="C50">
        <v>1693.22650476656</v>
      </c>
      <c r="D50">
        <v>2636.23149840106</v>
      </c>
      <c r="E50">
        <v>787.849307398685</v>
      </c>
      <c r="F50">
        <v>2633.40295068687</v>
      </c>
      <c r="G50">
        <v>1425.4122261556</v>
      </c>
      <c r="H50">
        <v>1628.17354351168</v>
      </c>
      <c r="I50">
        <v>2302.03855098399</v>
      </c>
      <c r="J50">
        <v>1816.039802632</v>
      </c>
      <c r="K50">
        <v>2117.78648771903</v>
      </c>
      <c r="L50">
        <v>2683.4906233983</v>
      </c>
      <c r="M50">
        <v>1585.29279229037</v>
      </c>
      <c r="N50">
        <v>1585.29279229037</v>
      </c>
    </row>
    <row r="51" spans="1:14">
      <c r="A51">
        <v>2013</v>
      </c>
      <c r="B51">
        <v>4476.43235568413</v>
      </c>
      <c r="C51">
        <v>1596.3643248007</v>
      </c>
      <c r="D51">
        <v>3054.40909948123</v>
      </c>
      <c r="E51">
        <v>1002.80720405855</v>
      </c>
      <c r="F51">
        <v>3086.27503858745</v>
      </c>
      <c r="G51">
        <v>1754.78833672432</v>
      </c>
      <c r="H51">
        <v>1721.50044709129</v>
      </c>
      <c r="I51">
        <v>2583.3610143479</v>
      </c>
      <c r="J51">
        <v>2138.99171012933</v>
      </c>
      <c r="K51">
        <v>2432.26513636804</v>
      </c>
      <c r="L51">
        <v>3161.48181672246</v>
      </c>
      <c r="M51">
        <v>1692.53434358957</v>
      </c>
      <c r="N51">
        <v>1692.53434358957</v>
      </c>
    </row>
    <row r="52" spans="1:14">
      <c r="A52">
        <v>2014</v>
      </c>
      <c r="B52">
        <v>5029.19084293108</v>
      </c>
      <c r="C52">
        <v>1552.39239422432</v>
      </c>
      <c r="D52">
        <v>3531.11539165625</v>
      </c>
      <c r="E52">
        <v>1232.16366142656</v>
      </c>
      <c r="F52">
        <v>3318.06641175951</v>
      </c>
      <c r="G52">
        <v>2143.32105954849</v>
      </c>
      <c r="H52">
        <v>1746.86242730917</v>
      </c>
      <c r="I52">
        <v>3042.33304277881</v>
      </c>
      <c r="J52">
        <v>2504.08985989171</v>
      </c>
      <c r="K52">
        <v>2697.86468150767</v>
      </c>
      <c r="L52">
        <v>3194.9716971044</v>
      </c>
      <c r="M52">
        <v>1899.84510189543</v>
      </c>
      <c r="N52">
        <v>1899.84510189543</v>
      </c>
    </row>
    <row r="53" spans="1:14">
      <c r="A53">
        <v>2015</v>
      </c>
      <c r="B53">
        <v>5365.8095287762</v>
      </c>
      <c r="C53">
        <v>1397.48200795572</v>
      </c>
      <c r="D53">
        <v>3635.67933629698</v>
      </c>
      <c r="E53">
        <v>1347.03718251932</v>
      </c>
      <c r="F53">
        <v>3412.137225453</v>
      </c>
      <c r="G53">
        <v>2286.00394526371</v>
      </c>
      <c r="H53">
        <v>1686.10451975257</v>
      </c>
      <c r="I53">
        <v>3031.54012902023</v>
      </c>
      <c r="J53">
        <v>2649.60627335389</v>
      </c>
      <c r="K53">
        <v>2642.60149407242</v>
      </c>
      <c r="L53">
        <v>3308.95192243887</v>
      </c>
      <c r="M53">
        <v>1894.25674988794</v>
      </c>
      <c r="N53">
        <v>1894.25674988794</v>
      </c>
    </row>
    <row r="54" spans="1:14">
      <c r="A54">
        <v>2016</v>
      </c>
      <c r="B54">
        <v>5729.8481462239</v>
      </c>
      <c r="C54">
        <v>1073.78565246578</v>
      </c>
      <c r="D54">
        <v>3901.15724427878</v>
      </c>
      <c r="E54">
        <v>1498.83127215048</v>
      </c>
      <c r="F54">
        <v>3388.36199588622</v>
      </c>
      <c r="G54">
        <v>2508.84547484282</v>
      </c>
      <c r="H54">
        <v>1796.8762663999</v>
      </c>
      <c r="I54">
        <v>3227.39566844272</v>
      </c>
      <c r="J54">
        <v>2870.3353601339</v>
      </c>
      <c r="K54">
        <v>2788.18363978285</v>
      </c>
      <c r="L54">
        <v>3168.71256465829</v>
      </c>
      <c r="M54">
        <v>1928.00769335823</v>
      </c>
      <c r="N54">
        <v>1928.00769335823</v>
      </c>
    </row>
    <row r="55" spans="1:14">
      <c r="A55">
        <v>2017</v>
      </c>
      <c r="B55">
        <v>6053.42833805456</v>
      </c>
      <c r="C55">
        <v>789.942419043946</v>
      </c>
      <c r="D55">
        <v>4158.39223054708</v>
      </c>
      <c r="E55">
        <v>1646.55506759348</v>
      </c>
      <c r="F55">
        <v>3160.22749843929</v>
      </c>
      <c r="G55">
        <v>2743.70436528117</v>
      </c>
      <c r="H55">
        <v>1929.17233445192</v>
      </c>
      <c r="I55">
        <v>3462.96100768499</v>
      </c>
      <c r="J55">
        <v>3100.54231104091</v>
      </c>
      <c r="K55">
        <v>3015.82600995462</v>
      </c>
      <c r="L55">
        <v>3164.47926891799</v>
      </c>
      <c r="M55">
        <v>1919.36115287745</v>
      </c>
      <c r="N55">
        <v>1919.36115287745</v>
      </c>
    </row>
    <row r="56" spans="1:14">
      <c r="A56">
        <v>2018</v>
      </c>
      <c r="B56">
        <v>6100.32080419931</v>
      </c>
      <c r="C56">
        <v>667.323204648662</v>
      </c>
      <c r="D56">
        <v>4110.15139046611</v>
      </c>
      <c r="E56">
        <v>1653.68173286679</v>
      </c>
      <c r="F56">
        <v>2859.70149759383</v>
      </c>
      <c r="G56">
        <v>2747.50295468468</v>
      </c>
      <c r="H56">
        <v>1953.87104661952</v>
      </c>
      <c r="I56">
        <v>3279.93139282401</v>
      </c>
      <c r="J56">
        <v>3128.80651227859</v>
      </c>
      <c r="K56">
        <v>3048.02696875938</v>
      </c>
      <c r="L56">
        <v>3180.81663213506</v>
      </c>
      <c r="M56">
        <v>1704.46134412143</v>
      </c>
      <c r="N56">
        <v>1704.46134412143</v>
      </c>
    </row>
    <row r="57" spans="1:14">
      <c r="A57">
        <v>2019</v>
      </c>
      <c r="B57">
        <v>5758.40714637635</v>
      </c>
      <c r="C57">
        <v>641.012609337389</v>
      </c>
      <c r="D57">
        <v>3909.15252332807</v>
      </c>
      <c r="E57">
        <v>1590.51094363388</v>
      </c>
      <c r="F57">
        <v>2635.50089327958</v>
      </c>
      <c r="G57">
        <v>2618.47866619093</v>
      </c>
      <c r="H57">
        <v>1918.08131768572</v>
      </c>
      <c r="I57">
        <v>2870.42185654031</v>
      </c>
      <c r="J57">
        <v>2858.1542481215</v>
      </c>
      <c r="K57">
        <v>2968.23364826311</v>
      </c>
      <c r="L57">
        <v>3195.81160891235</v>
      </c>
      <c r="M57">
        <v>1338.36434201788</v>
      </c>
      <c r="N57">
        <v>1338.36434201788</v>
      </c>
    </row>
    <row r="58" spans="1:14">
      <c r="A58">
        <v>2020</v>
      </c>
      <c r="B58">
        <v>5508.26863993493</v>
      </c>
      <c r="C58">
        <v>580.055310931475</v>
      </c>
      <c r="D58">
        <v>3959.42159098524</v>
      </c>
      <c r="E58">
        <v>1598.78115984461</v>
      </c>
      <c r="F58">
        <v>2612.21501414005</v>
      </c>
      <c r="G58">
        <v>2687.7614714164</v>
      </c>
      <c r="H58">
        <v>1970.34191007877</v>
      </c>
      <c r="I58">
        <v>2882.59635173695</v>
      </c>
      <c r="J58">
        <v>2893.80593922372</v>
      </c>
      <c r="K58">
        <v>3067.79074268794</v>
      </c>
      <c r="L58">
        <v>2988.7916461159</v>
      </c>
      <c r="M58">
        <v>1155.35244594094</v>
      </c>
      <c r="N58">
        <v>1155.35244594094</v>
      </c>
    </row>
    <row r="59" spans="1:14">
      <c r="A59">
        <v>2021</v>
      </c>
      <c r="B59">
        <v>5531.13637152427</v>
      </c>
      <c r="C59">
        <v>551.784812299029</v>
      </c>
      <c r="D59">
        <v>4605.52746645247</v>
      </c>
      <c r="E59">
        <v>1813.01318387317</v>
      </c>
      <c r="F59">
        <v>2575.97254153113</v>
      </c>
      <c r="G59">
        <v>3315.43102396203</v>
      </c>
      <c r="H59">
        <v>2251.7859459076</v>
      </c>
      <c r="I59">
        <v>3819.02092745316</v>
      </c>
      <c r="J59">
        <v>3263.74772125937</v>
      </c>
      <c r="K59">
        <v>3686.66429374687</v>
      </c>
      <c r="L59">
        <v>2506.35504530415</v>
      </c>
      <c r="M59">
        <v>1295.34683129077</v>
      </c>
      <c r="N59">
        <v>1295.34683129077</v>
      </c>
    </row>
    <row r="60" spans="1:14">
      <c r="A60">
        <v>2022</v>
      </c>
      <c r="B60">
        <v>5471.36056207837</v>
      </c>
      <c r="C60">
        <v>478.546800825864</v>
      </c>
      <c r="D60">
        <v>4766.35792900571</v>
      </c>
      <c r="E60">
        <v>1853.55262243017</v>
      </c>
      <c r="F60">
        <v>2398.67733908061</v>
      </c>
      <c r="G60">
        <v>3483.44920591867</v>
      </c>
      <c r="H60">
        <v>2392.84586788097</v>
      </c>
      <c r="I60">
        <v>4128.04845185509</v>
      </c>
      <c r="J60">
        <v>3287.52064961195</v>
      </c>
      <c r="K60">
        <v>3923.76993969957</v>
      </c>
      <c r="L60">
        <v>2319.38815035216</v>
      </c>
      <c r="M60">
        <v>1233.04088715235</v>
      </c>
      <c r="N60">
        <v>1233.04088715235</v>
      </c>
    </row>
    <row r="62" spans="1:17">
      <c r="A62" t="s">
        <v>24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Q62" t="s">
        <v>21</v>
      </c>
    </row>
    <row r="63" spans="1:14">
      <c r="A63">
        <v>2011</v>
      </c>
      <c r="B63">
        <f>B4*B49</f>
        <v>3871.46265225257</v>
      </c>
      <c r="C63">
        <f t="shared" ref="C63:N63" si="16">C4*C49</f>
        <v>2769.37968976337</v>
      </c>
      <c r="D63">
        <f t="shared" si="16"/>
        <v>4247.25437669149</v>
      </c>
      <c r="E63">
        <f t="shared" si="16"/>
        <v>5385.01044324966</v>
      </c>
      <c r="F63">
        <f t="shared" si="16"/>
        <v>984.805814560328</v>
      </c>
      <c r="G63">
        <f t="shared" si="16"/>
        <v>10575.3813588803</v>
      </c>
      <c r="H63">
        <f t="shared" si="16"/>
        <v>1598.88418843626</v>
      </c>
      <c r="I63">
        <f t="shared" si="16"/>
        <v>167.90287290188</v>
      </c>
      <c r="J63">
        <f t="shared" si="16"/>
        <v>1214.60166898947</v>
      </c>
      <c r="K63">
        <f t="shared" si="16"/>
        <v>1548.00654077183</v>
      </c>
      <c r="L63">
        <f t="shared" si="16"/>
        <v>4084.92254331035</v>
      </c>
      <c r="M63">
        <f t="shared" si="16"/>
        <v>4365.96365539578</v>
      </c>
      <c r="N63">
        <f t="shared" si="16"/>
        <v>634.494829726578</v>
      </c>
    </row>
    <row r="64" spans="1:14">
      <c r="A64">
        <v>2012</v>
      </c>
      <c r="B64">
        <f t="shared" ref="B64:B74" si="17">B5*B50</f>
        <v>4983.81168397779</v>
      </c>
      <c r="C64">
        <f t="shared" ref="C64:N64" si="18">C5*C50</f>
        <v>6114.24057006675</v>
      </c>
      <c r="D64">
        <f t="shared" si="18"/>
        <v>3572.56793838</v>
      </c>
      <c r="E64">
        <f t="shared" si="18"/>
        <v>6429.64056122859</v>
      </c>
      <c r="F64">
        <f t="shared" si="18"/>
        <v>1096.19866707148</v>
      </c>
      <c r="G64">
        <f t="shared" si="18"/>
        <v>5208.45912519702</v>
      </c>
      <c r="H64">
        <f t="shared" si="18"/>
        <v>2797.20279902248</v>
      </c>
      <c r="I64">
        <f t="shared" si="18"/>
        <v>676.799218887365</v>
      </c>
      <c r="J64">
        <f t="shared" si="18"/>
        <v>2064.83761880054</v>
      </c>
      <c r="K64">
        <f t="shared" si="18"/>
        <v>1596.8112235188</v>
      </c>
      <c r="L64">
        <f t="shared" si="18"/>
        <v>7968.62728462469</v>
      </c>
      <c r="M64">
        <f t="shared" si="18"/>
        <v>6104.73765188941</v>
      </c>
      <c r="N64">
        <f t="shared" si="18"/>
        <v>1512.87831063124</v>
      </c>
    </row>
    <row r="65" spans="1:14">
      <c r="A65">
        <v>2013</v>
      </c>
      <c r="B65">
        <f t="shared" si="17"/>
        <v>3442.3764815211</v>
      </c>
      <c r="C65">
        <f t="shared" ref="C65:N65" si="19">C6*C51</f>
        <v>17623.8653385284</v>
      </c>
      <c r="D65">
        <f t="shared" si="19"/>
        <v>2805.58288395563</v>
      </c>
      <c r="E65">
        <f t="shared" si="19"/>
        <v>2640.39136828616</v>
      </c>
      <c r="F65">
        <f t="shared" si="19"/>
        <v>1904.98814482041</v>
      </c>
      <c r="G65">
        <f t="shared" si="19"/>
        <v>2457.31609254356</v>
      </c>
      <c r="H65">
        <f t="shared" si="19"/>
        <v>11993.6946477853</v>
      </c>
      <c r="I65">
        <f t="shared" si="19"/>
        <v>1371.76469861873</v>
      </c>
      <c r="J65">
        <f t="shared" si="19"/>
        <v>909.206661081045</v>
      </c>
      <c r="K65">
        <f t="shared" si="19"/>
        <v>2877.36941309688</v>
      </c>
      <c r="L65">
        <f t="shared" si="19"/>
        <v>11738.1994461907</v>
      </c>
      <c r="M65">
        <f t="shared" si="19"/>
        <v>5907.42125169166</v>
      </c>
      <c r="N65">
        <f t="shared" si="19"/>
        <v>4123.85661925137</v>
      </c>
    </row>
    <row r="66" spans="1:14">
      <c r="A66">
        <v>2014</v>
      </c>
      <c r="B66">
        <f t="shared" si="17"/>
        <v>3615.98670731019</v>
      </c>
      <c r="C66">
        <f t="shared" ref="C66:N66" si="20">C7*C52</f>
        <v>16517.4550745468</v>
      </c>
      <c r="D66">
        <f t="shared" si="20"/>
        <v>2673.50845292315</v>
      </c>
      <c r="E66">
        <f t="shared" si="20"/>
        <v>1466.27106060662</v>
      </c>
      <c r="F66">
        <f t="shared" si="20"/>
        <v>7210.75888277394</v>
      </c>
      <c r="G66">
        <f t="shared" si="20"/>
        <v>878.759491093819</v>
      </c>
      <c r="H66">
        <f t="shared" si="20"/>
        <v>17014.4382951289</v>
      </c>
      <c r="I66">
        <f t="shared" si="20"/>
        <v>2817.20039761318</v>
      </c>
      <c r="J66">
        <f t="shared" si="20"/>
        <v>17.5283786102567</v>
      </c>
      <c r="K66">
        <f t="shared" si="20"/>
        <v>6990.16846893225</v>
      </c>
      <c r="L66">
        <f t="shared" si="20"/>
        <v>18486.9049823703</v>
      </c>
      <c r="M66">
        <f t="shared" si="20"/>
        <v>4142.6974546356</v>
      </c>
      <c r="N66">
        <f t="shared" si="20"/>
        <v>5417.27351404487</v>
      </c>
    </row>
    <row r="67" spans="1:14">
      <c r="A67">
        <v>2015</v>
      </c>
      <c r="B67">
        <f t="shared" si="17"/>
        <v>3536.06847946352</v>
      </c>
      <c r="C67">
        <f t="shared" ref="C67:N67" si="21">C8*C53</f>
        <v>21171.8496255651</v>
      </c>
      <c r="D67">
        <f t="shared" si="21"/>
        <v>4010.51605802953</v>
      </c>
      <c r="E67">
        <f t="shared" si="21"/>
        <v>1783.48127076713</v>
      </c>
      <c r="F67">
        <f t="shared" si="21"/>
        <v>6554.63440122925</v>
      </c>
      <c r="G67">
        <f t="shared" si="21"/>
        <v>701.807783203852</v>
      </c>
      <c r="H67">
        <f t="shared" si="21"/>
        <v>18228.475963045</v>
      </c>
      <c r="I67">
        <f t="shared" si="21"/>
        <v>3437.76650630894</v>
      </c>
      <c r="J67">
        <f t="shared" si="21"/>
        <v>18.5472439134764</v>
      </c>
      <c r="K67">
        <f t="shared" si="21"/>
        <v>10763.8962006451</v>
      </c>
      <c r="L67">
        <f t="shared" si="21"/>
        <v>20266.394091544</v>
      </c>
      <c r="M67">
        <f t="shared" si="21"/>
        <v>4675.89655841842</v>
      </c>
      <c r="N67">
        <f t="shared" si="21"/>
        <v>5449.23134321741</v>
      </c>
    </row>
    <row r="68" spans="1:14">
      <c r="A68">
        <v>2016</v>
      </c>
      <c r="B68">
        <f t="shared" si="17"/>
        <v>4257.27717264436</v>
      </c>
      <c r="C68">
        <f t="shared" ref="C68:N68" si="22">C9*C54</f>
        <v>36798.6343100023</v>
      </c>
      <c r="D68">
        <f t="shared" si="22"/>
        <v>2202.45098788038</v>
      </c>
      <c r="E68">
        <f t="shared" si="22"/>
        <v>2180.79500448513</v>
      </c>
      <c r="F68">
        <f t="shared" si="22"/>
        <v>14520.9530746176</v>
      </c>
      <c r="G68">
        <f t="shared" si="22"/>
        <v>958.37897138996</v>
      </c>
      <c r="H68">
        <f t="shared" si="22"/>
        <v>14177.3537418952</v>
      </c>
      <c r="I68">
        <f t="shared" si="22"/>
        <v>2862.70189434609</v>
      </c>
      <c r="J68">
        <f t="shared" si="22"/>
        <v>25.8321571405982</v>
      </c>
      <c r="K68">
        <f t="shared" si="22"/>
        <v>6448.51391027342</v>
      </c>
      <c r="L68">
        <f t="shared" si="22"/>
        <v>35479.5390740554</v>
      </c>
      <c r="M68">
        <f t="shared" si="22"/>
        <v>3763.26156253532</v>
      </c>
      <c r="N68">
        <f t="shared" si="22"/>
        <v>11287.1248043364</v>
      </c>
    </row>
    <row r="69" spans="1:14">
      <c r="A69">
        <v>2017</v>
      </c>
      <c r="B69">
        <f t="shared" si="17"/>
        <v>4025.53347686329</v>
      </c>
      <c r="C69">
        <f t="shared" ref="C69:N69" si="23">C10*C55</f>
        <v>41877.604532562</v>
      </c>
      <c r="D69">
        <f t="shared" si="23"/>
        <v>3777.30053297082</v>
      </c>
      <c r="E69">
        <f t="shared" si="23"/>
        <v>2657.54481876108</v>
      </c>
      <c r="F69">
        <f t="shared" si="23"/>
        <v>26143.7246343012</v>
      </c>
      <c r="G69">
        <f t="shared" si="23"/>
        <v>1095.53920342185</v>
      </c>
      <c r="H69">
        <f t="shared" si="23"/>
        <v>14391.6333317007</v>
      </c>
      <c r="I69">
        <f t="shared" si="23"/>
        <v>4616.12598435579</v>
      </c>
      <c r="J69">
        <f t="shared" si="23"/>
        <v>31.0066633273335</v>
      </c>
      <c r="K69">
        <f t="shared" si="23"/>
        <v>2551.3857885956</v>
      </c>
      <c r="L69">
        <f t="shared" si="23"/>
        <v>26379.6118313419</v>
      </c>
      <c r="M69">
        <f t="shared" si="23"/>
        <v>4722.68471234364</v>
      </c>
      <c r="N69">
        <f t="shared" si="23"/>
        <v>17316.6797044457</v>
      </c>
    </row>
    <row r="70" spans="1:14">
      <c r="A70">
        <v>2018</v>
      </c>
      <c r="B70">
        <f t="shared" si="17"/>
        <v>7759.60440274904</v>
      </c>
      <c r="C70">
        <f t="shared" ref="C70:N70" si="24">C11*C56</f>
        <v>29648.8897067941</v>
      </c>
      <c r="D70">
        <f t="shared" si="24"/>
        <v>4364.40535548034</v>
      </c>
      <c r="E70">
        <f t="shared" si="24"/>
        <v>4737.79320361815</v>
      </c>
      <c r="F70">
        <f t="shared" si="24"/>
        <v>26313.0886375715</v>
      </c>
      <c r="G70">
        <f t="shared" si="24"/>
        <v>1168.49926911262</v>
      </c>
      <c r="H70">
        <f t="shared" si="24"/>
        <v>13016.6869587082</v>
      </c>
      <c r="I70">
        <f t="shared" si="24"/>
        <v>7425.10770309557</v>
      </c>
      <c r="J70">
        <f t="shared" si="24"/>
        <v>127.051133163443</v>
      </c>
      <c r="K70">
        <f t="shared" si="24"/>
        <v>911.515513034458</v>
      </c>
      <c r="L70">
        <f t="shared" si="24"/>
        <v>26137.2664736484</v>
      </c>
      <c r="M70">
        <f t="shared" si="24"/>
        <v>7287.6025503902</v>
      </c>
      <c r="N70">
        <f t="shared" si="24"/>
        <v>19389.4600636496</v>
      </c>
    </row>
    <row r="71" spans="1:14">
      <c r="A71">
        <v>2019</v>
      </c>
      <c r="B71">
        <f t="shared" si="17"/>
        <v>25014.5206438589</v>
      </c>
      <c r="C71">
        <f t="shared" ref="C71:N71" si="25">C12*C57</f>
        <v>19043.8051500479</v>
      </c>
      <c r="D71">
        <f t="shared" si="25"/>
        <v>4474.32802226953</v>
      </c>
      <c r="E71">
        <f t="shared" si="25"/>
        <v>5973.95910428885</v>
      </c>
      <c r="F71">
        <f t="shared" si="25"/>
        <v>20425.9462926928</v>
      </c>
      <c r="G71">
        <f t="shared" si="25"/>
        <v>1983.98986362888</v>
      </c>
      <c r="H71">
        <f t="shared" si="25"/>
        <v>13484.1059090867</v>
      </c>
      <c r="I71">
        <f t="shared" si="25"/>
        <v>11059.7382836717</v>
      </c>
      <c r="J71">
        <f t="shared" si="25"/>
        <v>11557.0630291572</v>
      </c>
      <c r="K71">
        <f t="shared" si="25"/>
        <v>489.638338500659</v>
      </c>
      <c r="L71">
        <f t="shared" si="25"/>
        <v>30680.5520487215</v>
      </c>
      <c r="M71">
        <f t="shared" si="25"/>
        <v>10666.9033798847</v>
      </c>
      <c r="N71">
        <f t="shared" si="25"/>
        <v>28528.4086945429</v>
      </c>
    </row>
    <row r="72" spans="1:14">
      <c r="A72">
        <v>2020</v>
      </c>
      <c r="B72">
        <f t="shared" si="17"/>
        <v>27629.4754979136</v>
      </c>
      <c r="C72">
        <f t="shared" ref="C72:N72" si="26">C13*C58</f>
        <v>28418.6440479126</v>
      </c>
      <c r="D72">
        <f t="shared" si="26"/>
        <v>4941.75606741947</v>
      </c>
      <c r="E72">
        <f t="shared" si="26"/>
        <v>7605.40197738081</v>
      </c>
      <c r="F72">
        <f t="shared" si="26"/>
        <v>10923.6379720252</v>
      </c>
      <c r="G72">
        <f t="shared" si="26"/>
        <v>2109.25575559315</v>
      </c>
      <c r="H72">
        <f t="shared" si="26"/>
        <v>12949.0870330377</v>
      </c>
      <c r="I72">
        <f t="shared" si="26"/>
        <v>7560.44776796851</v>
      </c>
      <c r="J72">
        <f t="shared" si="26"/>
        <v>3844.1028716054</v>
      </c>
      <c r="K72">
        <f t="shared" si="26"/>
        <v>731.517770384685</v>
      </c>
      <c r="L72">
        <f t="shared" si="26"/>
        <v>44395.110613325</v>
      </c>
      <c r="M72">
        <f t="shared" si="26"/>
        <v>13029.7471599332</v>
      </c>
      <c r="N72">
        <f t="shared" si="26"/>
        <v>28468.5588320636</v>
      </c>
    </row>
    <row r="73" spans="1:14">
      <c r="A73">
        <v>2021</v>
      </c>
      <c r="B73">
        <f t="shared" si="17"/>
        <v>27014.0700385245</v>
      </c>
      <c r="C73">
        <f t="shared" ref="C73:N73" si="27">C14*C59</f>
        <v>29249.5831865517</v>
      </c>
      <c r="D73">
        <f t="shared" si="27"/>
        <v>12685.5063033439</v>
      </c>
      <c r="E73">
        <f t="shared" si="27"/>
        <v>10337.8011744448</v>
      </c>
      <c r="F73">
        <f t="shared" si="27"/>
        <v>26529.5548093479</v>
      </c>
      <c r="G73">
        <f t="shared" si="27"/>
        <v>3130.48633515235</v>
      </c>
      <c r="H73">
        <f t="shared" si="27"/>
        <v>9968.65638253297</v>
      </c>
      <c r="I73">
        <f t="shared" si="27"/>
        <v>13694.1841373267</v>
      </c>
      <c r="J73">
        <f t="shared" si="27"/>
        <v>11682.9374530018</v>
      </c>
      <c r="K73">
        <f t="shared" si="27"/>
        <v>1240.70447142113</v>
      </c>
      <c r="L73">
        <f t="shared" si="27"/>
        <v>47494.9644328303</v>
      </c>
      <c r="M73">
        <f t="shared" si="27"/>
        <v>19011.0752687992</v>
      </c>
      <c r="N73">
        <f t="shared" si="27"/>
        <v>20820.7786620887</v>
      </c>
    </row>
    <row r="74" spans="1:14">
      <c r="A74">
        <v>2022</v>
      </c>
      <c r="B74">
        <f t="shared" si="17"/>
        <v>21458.6870671925</v>
      </c>
      <c r="C74">
        <f t="shared" ref="C74:N74" si="28">C15*C60</f>
        <v>41183.254346805</v>
      </c>
      <c r="D74">
        <f t="shared" si="28"/>
        <v>12392.5306154148</v>
      </c>
      <c r="E74">
        <f t="shared" si="28"/>
        <v>13310.3613816711</v>
      </c>
      <c r="F74">
        <f t="shared" si="28"/>
        <v>32291.1718408263</v>
      </c>
      <c r="G74">
        <f t="shared" si="28"/>
        <v>8646.96944730112</v>
      </c>
      <c r="H74">
        <f t="shared" si="28"/>
        <v>11107.5905187035</v>
      </c>
      <c r="I74">
        <f t="shared" si="28"/>
        <v>11616.9310385942</v>
      </c>
      <c r="J74">
        <f t="shared" si="28"/>
        <v>14788.3560512896</v>
      </c>
      <c r="K74">
        <f t="shared" si="28"/>
        <v>2404.8825198118</v>
      </c>
      <c r="L74">
        <f t="shared" si="28"/>
        <v>40877.2098792068</v>
      </c>
      <c r="M74">
        <f t="shared" si="28"/>
        <v>26738.3823769126</v>
      </c>
      <c r="N74">
        <f t="shared" si="28"/>
        <v>27092.0234638718</v>
      </c>
    </row>
    <row r="75" spans="2:14">
      <c r="B75">
        <f>SUM(B63:B74)</f>
        <v>136608.874304271</v>
      </c>
      <c r="C75">
        <f t="shared" ref="C75:N75" si="29">SUM(C63:C74)</f>
        <v>290417.205579146</v>
      </c>
      <c r="D75">
        <f t="shared" si="29"/>
        <v>62147.707594759</v>
      </c>
      <c r="E75">
        <f t="shared" si="29"/>
        <v>64508.4513687881</v>
      </c>
      <c r="F75">
        <f t="shared" si="29"/>
        <v>174899.463171838</v>
      </c>
      <c r="G75">
        <f t="shared" si="29"/>
        <v>38914.8426965185</v>
      </c>
      <c r="H75">
        <f t="shared" si="29"/>
        <v>140727.809769083</v>
      </c>
      <c r="I75">
        <f t="shared" si="29"/>
        <v>67306.6705036887</v>
      </c>
      <c r="J75">
        <f t="shared" si="29"/>
        <v>46281.0709300802</v>
      </c>
      <c r="K75">
        <f t="shared" si="29"/>
        <v>38554.4101589866</v>
      </c>
      <c r="L75">
        <f t="shared" si="29"/>
        <v>313989.302701169</v>
      </c>
      <c r="M75">
        <f t="shared" si="29"/>
        <v>110416.37358283</v>
      </c>
      <c r="N75">
        <f t="shared" si="29"/>
        <v>170040.76884187</v>
      </c>
    </row>
    <row r="77" spans="2:3">
      <c r="B77">
        <f>MIN(B75:N75)</f>
        <v>38554.4101589866</v>
      </c>
      <c r="C77">
        <f>MAX(B75:N75)</f>
        <v>313989.302701169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opLeftCell="A4" workbookViewId="0">
      <selection activeCell="H74" sqref="D74 H74"/>
    </sheetView>
  </sheetViews>
  <sheetFormatPr defaultColWidth="9" defaultRowHeight="13.5"/>
  <cols>
    <col min="1" max="1" width="9.875" customWidth="1"/>
    <col min="2" max="4" width="12.8166666666667"/>
    <col min="5" max="5" width="13.7583333333333"/>
    <col min="6" max="13" width="12.8166666666667"/>
    <col min="14" max="14" width="13.7583333333333"/>
    <col min="15" max="15" width="12.8166666666667"/>
    <col min="16" max="16" width="13.7583333333333"/>
  </cols>
  <sheetData>
    <row r="1" spans="1:18">
      <c r="A1" t="s">
        <v>0</v>
      </c>
      <c r="B1" t="s">
        <v>25</v>
      </c>
      <c r="C1" t="s">
        <v>26</v>
      </c>
      <c r="D1" t="s">
        <v>2</v>
      </c>
      <c r="E1" t="s">
        <v>27</v>
      </c>
      <c r="F1" t="s">
        <v>3</v>
      </c>
      <c r="G1" t="s">
        <v>4</v>
      </c>
      <c r="H1" t="s">
        <v>5</v>
      </c>
      <c r="I1" t="s">
        <v>6</v>
      </c>
      <c r="J1" t="s">
        <v>28</v>
      </c>
      <c r="K1" t="s">
        <v>10</v>
      </c>
      <c r="L1" t="s">
        <v>11</v>
      </c>
      <c r="M1" t="s">
        <v>29</v>
      </c>
      <c r="N1" t="s">
        <v>9</v>
      </c>
      <c r="O1" t="s">
        <v>12</v>
      </c>
      <c r="P1" t="s">
        <v>13</v>
      </c>
      <c r="Q1" t="s">
        <v>14</v>
      </c>
      <c r="R1" t="s">
        <v>15</v>
      </c>
    </row>
    <row r="2" spans="1:16">
      <c r="A2" t="s">
        <v>17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</row>
    <row r="3" spans="1:18">
      <c r="A3">
        <v>2010</v>
      </c>
      <c r="B3">
        <v>0.32499999</v>
      </c>
      <c r="C3">
        <v>0.6850002</v>
      </c>
      <c r="D3">
        <v>12.03407</v>
      </c>
      <c r="E3">
        <v>0.3197422</v>
      </c>
      <c r="F3">
        <v>1.3299997</v>
      </c>
      <c r="G3">
        <v>1.171002</v>
      </c>
      <c r="H3">
        <v>2.259001</v>
      </c>
      <c r="I3">
        <v>0.915</v>
      </c>
      <c r="J3">
        <v>0.5420002</v>
      </c>
      <c r="K3">
        <v>0.9990001</v>
      </c>
      <c r="L3">
        <v>5.053894</v>
      </c>
      <c r="M3">
        <v>0.52799994</v>
      </c>
      <c r="N3">
        <v>1.517</v>
      </c>
      <c r="Q3">
        <v>132.768939887</v>
      </c>
      <c r="R3">
        <v>47.837225183</v>
      </c>
    </row>
    <row r="4" spans="1:18">
      <c r="A4">
        <v>2011</v>
      </c>
      <c r="B4">
        <v>0.49900005</v>
      </c>
      <c r="C4">
        <v>1.2980001</v>
      </c>
      <c r="D4">
        <v>16.721123</v>
      </c>
      <c r="E4">
        <v>0.1501517</v>
      </c>
      <c r="F4">
        <v>0.8460166</v>
      </c>
      <c r="G4">
        <v>1.809</v>
      </c>
      <c r="H4">
        <v>2.994999</v>
      </c>
      <c r="I4">
        <v>1.124</v>
      </c>
      <c r="J4">
        <v>0.747</v>
      </c>
      <c r="K4">
        <v>1.1749995</v>
      </c>
      <c r="L4">
        <v>6.445273</v>
      </c>
      <c r="M4">
        <v>0.4090001</v>
      </c>
      <c r="N4">
        <v>0.836001</v>
      </c>
      <c r="O4">
        <f>Q4-SUMIF(B$2:N$2,1,B4:N4)</f>
        <v>2.91235302900004</v>
      </c>
      <c r="P4">
        <f>R4-SUMIF(B$2:N$2,0,B4:N4)</f>
        <v>1.144890019</v>
      </c>
      <c r="Q4">
        <v>17.342794929</v>
      </c>
      <c r="R4">
        <v>21.769012169</v>
      </c>
    </row>
    <row r="5" spans="1:18">
      <c r="A5">
        <v>2012</v>
      </c>
      <c r="B5">
        <v>0.4679999</v>
      </c>
      <c r="C5">
        <v>0.9359997</v>
      </c>
      <c r="D5">
        <v>15.242271</v>
      </c>
      <c r="E5">
        <v>0.20996</v>
      </c>
      <c r="F5">
        <v>0.8494797</v>
      </c>
      <c r="G5">
        <v>2.267</v>
      </c>
      <c r="H5">
        <v>1.1207</v>
      </c>
      <c r="I5">
        <v>1.184</v>
      </c>
      <c r="J5">
        <v>0.842</v>
      </c>
      <c r="K5">
        <v>2.434001</v>
      </c>
      <c r="L5">
        <v>13.658334</v>
      </c>
      <c r="M5">
        <v>0.5320001</v>
      </c>
      <c r="N5">
        <v>1.26</v>
      </c>
      <c r="O5">
        <f t="shared" ref="O5:O15" si="0">Q5-SUMIF(B$2:N$2,1,B5:N5)</f>
        <v>3.05407098</v>
      </c>
      <c r="P5">
        <f t="shared" ref="P5:P15" si="1">R5-SUMIF(B$2:N$2,0,B5:N5)</f>
        <v>2.94142008699998</v>
      </c>
      <c r="Q5">
        <v>26.69484538</v>
      </c>
      <c r="R5">
        <v>20.304391087</v>
      </c>
    </row>
    <row r="6" spans="1:18">
      <c r="A6">
        <v>2013</v>
      </c>
      <c r="B6">
        <v>0.3080202</v>
      </c>
      <c r="C6">
        <v>1.6000006</v>
      </c>
      <c r="D6">
        <v>15.133666</v>
      </c>
      <c r="E6">
        <v>0.656982</v>
      </c>
      <c r="F6">
        <v>0.548464699999999</v>
      </c>
      <c r="G6">
        <v>2.497998</v>
      </c>
      <c r="H6">
        <v>1.1207</v>
      </c>
      <c r="I6">
        <v>0.440001000000001</v>
      </c>
      <c r="J6">
        <v>0.588</v>
      </c>
      <c r="K6">
        <v>2.252</v>
      </c>
      <c r="L6">
        <v>0.744861999999998</v>
      </c>
      <c r="M6">
        <v>0.499</v>
      </c>
      <c r="N6">
        <v>0.168998999999999</v>
      </c>
      <c r="O6">
        <f t="shared" si="0"/>
        <v>3.53962766599994</v>
      </c>
      <c r="P6">
        <f t="shared" si="1"/>
        <v>2.59648034900002</v>
      </c>
      <c r="Q6">
        <v>13.0369349659999</v>
      </c>
      <c r="R6">
        <v>19.657866549</v>
      </c>
    </row>
    <row r="7" spans="1:18">
      <c r="A7">
        <v>2014</v>
      </c>
      <c r="B7">
        <v>2.6860332</v>
      </c>
      <c r="C7">
        <v>1.8929994</v>
      </c>
      <c r="D7">
        <v>20.0886</v>
      </c>
      <c r="E7">
        <v>0.0674799999999998</v>
      </c>
      <c r="F7">
        <v>1.045465</v>
      </c>
      <c r="G7">
        <v>5.137002</v>
      </c>
      <c r="H7">
        <v>4.044902</v>
      </c>
      <c r="I7">
        <v>0.141</v>
      </c>
      <c r="J7">
        <v>0.8940001</v>
      </c>
      <c r="K7">
        <v>1.791999</v>
      </c>
      <c r="L7">
        <v>4.232024</v>
      </c>
      <c r="M7">
        <v>0.8699998</v>
      </c>
      <c r="N7">
        <v>-0.0329989999999967</v>
      </c>
      <c r="O7">
        <f t="shared" si="0"/>
        <v>3.00403191200007</v>
      </c>
      <c r="P7">
        <f t="shared" si="1"/>
        <v>3.55446191399997</v>
      </c>
      <c r="Q7">
        <v>18.1730024120001</v>
      </c>
      <c r="R7">
        <v>31.243996914</v>
      </c>
    </row>
    <row r="8" spans="1:18">
      <c r="A8">
        <v>2015</v>
      </c>
      <c r="B8">
        <v>2.7450626</v>
      </c>
      <c r="C8">
        <v>1.520001</v>
      </c>
      <c r="D8">
        <v>34.22859</v>
      </c>
      <c r="E8">
        <v>0.1905633</v>
      </c>
      <c r="F8">
        <v>1.096752</v>
      </c>
      <c r="G8">
        <v>5.965998</v>
      </c>
      <c r="H8">
        <v>2.622888</v>
      </c>
      <c r="I8">
        <v>0.453999</v>
      </c>
      <c r="J8">
        <v>0.7309999</v>
      </c>
      <c r="K8">
        <v>1.231741</v>
      </c>
      <c r="L8">
        <v>8.337045</v>
      </c>
      <c r="M8">
        <v>0.8730003</v>
      </c>
      <c r="N8">
        <v>0.0179989999999997</v>
      </c>
      <c r="O8">
        <f t="shared" si="0"/>
        <v>3.82224456199994</v>
      </c>
      <c r="P8">
        <f t="shared" si="1"/>
        <v>3.03454393800007</v>
      </c>
      <c r="Q8">
        <v>23.3673427619999</v>
      </c>
      <c r="R8">
        <v>43.5040848380001</v>
      </c>
    </row>
    <row r="9" spans="1:18">
      <c r="A9">
        <v>2016</v>
      </c>
      <c r="B9">
        <v>2.49604</v>
      </c>
      <c r="C9">
        <v>0.759</v>
      </c>
      <c r="D9">
        <v>17.46916</v>
      </c>
      <c r="E9">
        <v>0.1681762</v>
      </c>
      <c r="F9">
        <v>1.268384</v>
      </c>
      <c r="G9">
        <v>4.855</v>
      </c>
      <c r="H9">
        <v>3.612251</v>
      </c>
      <c r="I9">
        <v>0.247000999999999</v>
      </c>
      <c r="J9">
        <v>0.6160002</v>
      </c>
      <c r="K9">
        <v>1.820189</v>
      </c>
      <c r="L9">
        <v>8.73513</v>
      </c>
      <c r="M9">
        <v>1.2480001</v>
      </c>
      <c r="N9">
        <v>0.0470019999999991</v>
      </c>
      <c r="O9">
        <f t="shared" si="0"/>
        <v>4.49473517000002</v>
      </c>
      <c r="P9">
        <f t="shared" si="1"/>
        <v>2.80989690699995</v>
      </c>
      <c r="Q9">
        <v>23.01061757</v>
      </c>
      <c r="R9">
        <v>27.6353480069999</v>
      </c>
    </row>
    <row r="10" spans="1:18">
      <c r="A10">
        <v>2017</v>
      </c>
      <c r="B10">
        <v>2.175117</v>
      </c>
      <c r="C10">
        <v>0.276999999999999</v>
      </c>
      <c r="D10">
        <v>15.85761</v>
      </c>
      <c r="E10">
        <v>0.2438068</v>
      </c>
      <c r="F10">
        <v>1.93279</v>
      </c>
      <c r="G10">
        <v>6.145</v>
      </c>
      <c r="H10">
        <v>4.148019</v>
      </c>
      <c r="I10">
        <v>0.352578000000001</v>
      </c>
      <c r="J10">
        <v>0.1760001</v>
      </c>
      <c r="K10">
        <v>3.459071</v>
      </c>
      <c r="L10">
        <v>6.328425</v>
      </c>
      <c r="M10">
        <v>0.7651496</v>
      </c>
      <c r="N10">
        <v>0.134477999999998</v>
      </c>
      <c r="O10">
        <f t="shared" si="0"/>
        <v>3.05046651499999</v>
      </c>
      <c r="P10">
        <f t="shared" si="1"/>
        <v>2.33781973499998</v>
      </c>
      <c r="Q10">
        <v>22.099615415</v>
      </c>
      <c r="R10">
        <v>25.283715335</v>
      </c>
    </row>
    <row r="11" spans="1:18">
      <c r="A11">
        <v>2018</v>
      </c>
      <c r="B11">
        <v>2.538822</v>
      </c>
      <c r="C11">
        <v>0.566000000000001</v>
      </c>
      <c r="D11">
        <v>20.29039</v>
      </c>
      <c r="E11">
        <v>0.6337113</v>
      </c>
      <c r="F11">
        <v>1.400792</v>
      </c>
      <c r="G11">
        <v>3.141004</v>
      </c>
      <c r="H11">
        <v>2.439645</v>
      </c>
      <c r="I11">
        <v>0.493668</v>
      </c>
      <c r="J11">
        <v>0.6889995</v>
      </c>
      <c r="K11">
        <v>2.020349</v>
      </c>
      <c r="L11">
        <v>6.83540000000001</v>
      </c>
      <c r="M11">
        <v>0.4892364</v>
      </c>
      <c r="N11">
        <v>0.280576</v>
      </c>
      <c r="O11">
        <f t="shared" si="0"/>
        <v>3.00075788400004</v>
      </c>
      <c r="P11">
        <f t="shared" si="1"/>
        <v>5.24983940199997</v>
      </c>
      <c r="Q11">
        <v>19.0612576840001</v>
      </c>
      <c r="R11">
        <v>31.007932802</v>
      </c>
    </row>
    <row r="12" spans="1:18">
      <c r="A12">
        <v>2019</v>
      </c>
      <c r="B12">
        <v>0.595283999999999</v>
      </c>
      <c r="C12">
        <v>0.597</v>
      </c>
      <c r="D12">
        <v>24.91702</v>
      </c>
      <c r="E12">
        <v>-0.0121172999999999</v>
      </c>
      <c r="F12">
        <v>1.526709</v>
      </c>
      <c r="G12">
        <v>2.021</v>
      </c>
      <c r="H12">
        <v>2.217075</v>
      </c>
      <c r="I12">
        <v>0.449214</v>
      </c>
      <c r="J12">
        <v>1.381001</v>
      </c>
      <c r="K12">
        <v>2.276612</v>
      </c>
      <c r="L12">
        <v>9.169366</v>
      </c>
      <c r="M12">
        <v>0.5857696</v>
      </c>
      <c r="N12">
        <v>2.18502</v>
      </c>
      <c r="O12">
        <f t="shared" si="0"/>
        <v>4.88250263</v>
      </c>
      <c r="P12">
        <f t="shared" si="1"/>
        <v>3.40496447299999</v>
      </c>
      <c r="Q12">
        <v>24.47630733</v>
      </c>
      <c r="R12">
        <v>31.720113073</v>
      </c>
    </row>
    <row r="13" spans="1:18">
      <c r="A13">
        <v>2020</v>
      </c>
      <c r="B13">
        <v>1.759945</v>
      </c>
      <c r="C13">
        <v>0.21396</v>
      </c>
      <c r="D13">
        <v>72.53076</v>
      </c>
      <c r="E13">
        <v>0.156490300000001</v>
      </c>
      <c r="F13">
        <v>1.087145</v>
      </c>
      <c r="G13">
        <v>1.459</v>
      </c>
      <c r="H13">
        <v>1.053425</v>
      </c>
      <c r="I13">
        <v>0.191162</v>
      </c>
      <c r="J13">
        <v>1.295</v>
      </c>
      <c r="K13">
        <v>0.602827999999999</v>
      </c>
      <c r="L13">
        <v>14.827984</v>
      </c>
      <c r="M13">
        <v>1.241239</v>
      </c>
      <c r="N13">
        <v>1.229115</v>
      </c>
      <c r="O13">
        <f t="shared" si="0"/>
        <v>8.37818122399995</v>
      </c>
      <c r="P13">
        <f t="shared" si="1"/>
        <v>4.69604006700014</v>
      </c>
      <c r="Q13">
        <v>29.4408655239999</v>
      </c>
      <c r="R13">
        <v>81.2814090670001</v>
      </c>
    </row>
    <row r="14" spans="1:18">
      <c r="A14">
        <v>2021</v>
      </c>
      <c r="B14">
        <v>3.962946</v>
      </c>
      <c r="C14">
        <v>0.676599</v>
      </c>
      <c r="D14">
        <v>46.86078</v>
      </c>
      <c r="E14">
        <v>0.753806399999999</v>
      </c>
      <c r="F14">
        <v>1.225981</v>
      </c>
      <c r="G14">
        <v>1.63200000000001</v>
      </c>
      <c r="H14">
        <v>1.508665</v>
      </c>
      <c r="I14">
        <v>0.383111</v>
      </c>
      <c r="J14">
        <v>2.139999</v>
      </c>
      <c r="K14">
        <v>1.245353</v>
      </c>
      <c r="L14">
        <v>14.35575</v>
      </c>
      <c r="M14">
        <v>1.774601</v>
      </c>
      <c r="N14">
        <v>1.088461</v>
      </c>
      <c r="O14">
        <f t="shared" si="0"/>
        <v>5.66236467600012</v>
      </c>
      <c r="P14">
        <f t="shared" si="1"/>
        <v>9.14874305799992</v>
      </c>
      <c r="Q14">
        <v>29.1634250760001</v>
      </c>
      <c r="R14">
        <v>63.2557350579999</v>
      </c>
    </row>
    <row r="15" spans="1:18">
      <c r="A15">
        <v>2022</v>
      </c>
      <c r="B15">
        <v>3.00186</v>
      </c>
      <c r="C15">
        <v>0.991901</v>
      </c>
      <c r="D15">
        <v>36.99075</v>
      </c>
      <c r="E15">
        <v>0.0670000000000002</v>
      </c>
      <c r="F15">
        <v>2.380001</v>
      </c>
      <c r="G15">
        <v>2.481996</v>
      </c>
      <c r="H15">
        <v>1.862513</v>
      </c>
      <c r="I15">
        <v>0.526</v>
      </c>
      <c r="J15">
        <v>2.441001</v>
      </c>
      <c r="K15">
        <v>2.807199</v>
      </c>
      <c r="L15">
        <v>7.84232999999998</v>
      </c>
      <c r="M15">
        <v>0.789199</v>
      </c>
      <c r="N15">
        <v>1.400185</v>
      </c>
      <c r="O15">
        <f t="shared" si="0"/>
        <v>7.87986009999993</v>
      </c>
      <c r="P15">
        <f t="shared" si="1"/>
        <v>2.64383745999997</v>
      </c>
      <c r="Q15">
        <v>28.8174730999999</v>
      </c>
      <c r="R15">
        <v>45.28815946</v>
      </c>
    </row>
    <row r="16" spans="1:14">
      <c r="A16">
        <v>2023</v>
      </c>
      <c r="B16">
        <v>4.971984</v>
      </c>
      <c r="C16">
        <v>1.72444</v>
      </c>
      <c r="D16">
        <v>69.07</v>
      </c>
      <c r="E16">
        <v>0.054</v>
      </c>
      <c r="F16">
        <v>1.385</v>
      </c>
      <c r="G16">
        <v>3.038</v>
      </c>
      <c r="H16">
        <v>2.80646</v>
      </c>
      <c r="I16">
        <v>0.487</v>
      </c>
      <c r="J16">
        <v>1.973</v>
      </c>
      <c r="K16">
        <v>0.635</v>
      </c>
      <c r="L16">
        <v>6.34594899999999</v>
      </c>
      <c r="M16">
        <v>0.301</v>
      </c>
      <c r="N16">
        <v>0.912</v>
      </c>
    </row>
    <row r="18" spans="1:17">
      <c r="A18" t="s">
        <v>18</v>
      </c>
      <c r="B18" t="s">
        <v>25</v>
      </c>
      <c r="C18" t="s">
        <v>26</v>
      </c>
      <c r="D18" t="s">
        <v>2</v>
      </c>
      <c r="E18" t="s">
        <v>27</v>
      </c>
      <c r="F18" t="s">
        <v>3</v>
      </c>
      <c r="G18" t="s">
        <v>4</v>
      </c>
      <c r="H18" t="s">
        <v>5</v>
      </c>
      <c r="I18" t="s">
        <v>6</v>
      </c>
      <c r="J18" t="s">
        <v>28</v>
      </c>
      <c r="K18" t="s">
        <v>10</v>
      </c>
      <c r="L18" t="s">
        <v>11</v>
      </c>
      <c r="M18" t="s">
        <v>29</v>
      </c>
      <c r="N18" t="s">
        <v>9</v>
      </c>
      <c r="O18" t="s">
        <v>12</v>
      </c>
      <c r="P18" t="s">
        <v>13</v>
      </c>
      <c r="Q18" t="s">
        <v>19</v>
      </c>
    </row>
    <row r="19" spans="1:16">
      <c r="A19">
        <v>2011</v>
      </c>
      <c r="B19">
        <v>7.54673879740676</v>
      </c>
      <c r="C19">
        <v>12.565790624887</v>
      </c>
      <c r="D19">
        <v>31.4521625026113</v>
      </c>
      <c r="E19">
        <v>0.364194723659238</v>
      </c>
      <c r="F19">
        <v>1.81983306750271</v>
      </c>
      <c r="G19">
        <v>5.1557804218105</v>
      </c>
      <c r="H19">
        <v>8.64904303109347</v>
      </c>
      <c r="I19">
        <v>12.1003712680026</v>
      </c>
      <c r="J19">
        <v>6.6268785939369</v>
      </c>
      <c r="K19">
        <v>6.38722931919892</v>
      </c>
      <c r="L19">
        <v>49.1782206797774</v>
      </c>
      <c r="M19">
        <v>1.8687199277424</v>
      </c>
      <c r="N19">
        <v>7.04337107689389</v>
      </c>
      <c r="O19">
        <v>12.3304410332593</v>
      </c>
      <c r="P19">
        <v>12.3304410332593</v>
      </c>
    </row>
    <row r="20" spans="1:16">
      <c r="A20">
        <v>2012</v>
      </c>
      <c r="B20">
        <v>14.5926584949206</v>
      </c>
      <c r="C20">
        <v>21.5453708565951</v>
      </c>
      <c r="D20">
        <v>57.4452400751413</v>
      </c>
      <c r="E20">
        <v>0.872864765409758</v>
      </c>
      <c r="F20">
        <v>3.63724633139418</v>
      </c>
      <c r="G20">
        <v>11.5311282972302</v>
      </c>
      <c r="H20">
        <v>11.8385176255878</v>
      </c>
      <c r="I20">
        <v>24.7232716070002</v>
      </c>
      <c r="J20">
        <v>14.0467963983819</v>
      </c>
      <c r="K20">
        <v>19.4466212792553</v>
      </c>
      <c r="L20">
        <v>145.600533277724</v>
      </c>
      <c r="M20">
        <v>4.29115594570294</v>
      </c>
      <c r="N20">
        <v>17.567362076033</v>
      </c>
      <c r="O20">
        <v>30.0120753078717</v>
      </c>
      <c r="P20">
        <v>30.0120753078717</v>
      </c>
    </row>
    <row r="21" spans="1:16">
      <c r="A21">
        <v>2013</v>
      </c>
      <c r="B21">
        <v>19.213236362842</v>
      </c>
      <c r="C21">
        <v>36.739224400188</v>
      </c>
      <c r="D21">
        <v>81.1215052406241</v>
      </c>
      <c r="E21">
        <v>2.46010521049811</v>
      </c>
      <c r="F21">
        <v>4.80544789619443</v>
      </c>
      <c r="G21">
        <v>18.4484713170118</v>
      </c>
      <c r="H21">
        <v>15.0029946843515</v>
      </c>
      <c r="I21">
        <v>29.3823659521758</v>
      </c>
      <c r="J21">
        <v>19.1974576565658</v>
      </c>
      <c r="K21">
        <v>31.3282676127209</v>
      </c>
      <c r="L21">
        <v>150.580628171549</v>
      </c>
      <c r="M21">
        <v>6.55488006884525</v>
      </c>
      <c r="N21">
        <v>18.970614852205</v>
      </c>
      <c r="O21">
        <v>46.7628284219213</v>
      </c>
      <c r="P21">
        <v>46.7628284219213</v>
      </c>
    </row>
    <row r="22" spans="1:16">
      <c r="A22">
        <v>2014</v>
      </c>
      <c r="B22">
        <v>58.9509088406712</v>
      </c>
      <c r="C22">
        <v>54.4664255268148</v>
      </c>
      <c r="D22">
        <v>109.774154484423</v>
      </c>
      <c r="E22">
        <v>2.62275521060155</v>
      </c>
      <c r="F22">
        <v>7.02102523196163</v>
      </c>
      <c r="G22">
        <v>32.3324544154561</v>
      </c>
      <c r="H22">
        <v>26.2217872778971</v>
      </c>
      <c r="I22">
        <v>30.8717676755518</v>
      </c>
      <c r="J22">
        <v>26.9803268464356</v>
      </c>
      <c r="K22">
        <v>40.6484231976242</v>
      </c>
      <c r="L22">
        <v>178.370200309076</v>
      </c>
      <c r="M22">
        <v>10.4822526249167</v>
      </c>
      <c r="N22">
        <v>18.6967666719651</v>
      </c>
      <c r="O22">
        <v>64.5737314198236</v>
      </c>
      <c r="P22">
        <v>64.5737314198236</v>
      </c>
    </row>
    <row r="23" spans="1:16">
      <c r="A23">
        <v>2015</v>
      </c>
      <c r="B23">
        <v>98.5609582721567</v>
      </c>
      <c r="C23">
        <v>68.5095784970408</v>
      </c>
      <c r="D23">
        <v>152.674095780988</v>
      </c>
      <c r="E23">
        <v>3.08169864281671</v>
      </c>
      <c r="F23">
        <v>9.32965283449129</v>
      </c>
      <c r="G23">
        <v>47.9100198581545</v>
      </c>
      <c r="H23">
        <v>33.3321971423661</v>
      </c>
      <c r="I23">
        <v>35.6555300390755</v>
      </c>
      <c r="J23">
        <v>33.3013572866216</v>
      </c>
      <c r="K23">
        <v>46.9870491427022</v>
      </c>
      <c r="L23">
        <v>230.730349403162</v>
      </c>
      <c r="M23">
        <v>14.3986179846565</v>
      </c>
      <c r="N23">
        <v>18.8461438369558</v>
      </c>
      <c r="O23">
        <v>82.7112680187638</v>
      </c>
      <c r="P23">
        <v>82.7112680187638</v>
      </c>
    </row>
    <row r="24" spans="1:16">
      <c r="A24">
        <v>2016</v>
      </c>
      <c r="B24">
        <v>133.732449438891</v>
      </c>
      <c r="C24">
        <v>75.4593678556984</v>
      </c>
      <c r="D24">
        <v>172.216349419675</v>
      </c>
      <c r="E24">
        <v>3.48626107218024</v>
      </c>
      <c r="F24">
        <v>11.9798560000681</v>
      </c>
      <c r="G24">
        <v>60.1780944944484</v>
      </c>
      <c r="H24">
        <v>42.9215770006371</v>
      </c>
      <c r="I24">
        <v>38.2505744451195</v>
      </c>
      <c r="J24">
        <v>38.5983728958794</v>
      </c>
      <c r="K24">
        <v>56.254966502538</v>
      </c>
      <c r="L24">
        <v>282.46612417774</v>
      </c>
      <c r="M24">
        <v>19.9550915472414</v>
      </c>
      <c r="N24">
        <v>19.2361183601292</v>
      </c>
      <c r="O24">
        <v>101.15573387173</v>
      </c>
      <c r="P24">
        <v>101.15573387173</v>
      </c>
    </row>
    <row r="25" spans="1:16">
      <c r="A25">
        <v>2017</v>
      </c>
      <c r="B25">
        <v>163.748165468602</v>
      </c>
      <c r="C25">
        <v>77.9854601335991</v>
      </c>
      <c r="D25">
        <v>188.801547404841</v>
      </c>
      <c r="E25">
        <v>4.07198715488993</v>
      </c>
      <c r="F25">
        <v>15.9783210537707</v>
      </c>
      <c r="G25">
        <v>75.211664222164</v>
      </c>
      <c r="H25">
        <v>53.6545636010869</v>
      </c>
      <c r="I25">
        <v>41.9456090993594</v>
      </c>
      <c r="J25">
        <v>40.1068680023158</v>
      </c>
      <c r="K25">
        <v>73.5509411712128</v>
      </c>
      <c r="L25">
        <v>318.119715521013</v>
      </c>
      <c r="M25">
        <v>23.3375184089577</v>
      </c>
      <c r="N25">
        <v>20.3510482917658</v>
      </c>
      <c r="O25">
        <v>113.528009452704</v>
      </c>
      <c r="P25">
        <v>113.528009452704</v>
      </c>
    </row>
    <row r="26" spans="1:16">
      <c r="A26">
        <v>2018</v>
      </c>
      <c r="B26">
        <v>198.061342788455</v>
      </c>
      <c r="C26">
        <v>83.1301376924743</v>
      </c>
      <c r="D26">
        <v>208.613273045028</v>
      </c>
      <c r="E26">
        <v>5.59016906243869</v>
      </c>
      <c r="F26">
        <v>18.8465755311813</v>
      </c>
      <c r="G26">
        <v>82.6932717547192</v>
      </c>
      <c r="H26">
        <v>59.8333815580992</v>
      </c>
      <c r="I26">
        <v>47.101136471434</v>
      </c>
      <c r="J26">
        <v>45.9913032756649</v>
      </c>
      <c r="K26">
        <v>83.4665883460802</v>
      </c>
      <c r="L26">
        <v>355.037036962214</v>
      </c>
      <c r="M26">
        <v>25.4906795174438</v>
      </c>
      <c r="N26">
        <v>22.6732903961178</v>
      </c>
      <c r="O26">
        <v>133.145059716194</v>
      </c>
      <c r="P26">
        <v>133.145059716194</v>
      </c>
    </row>
    <row r="27" spans="1:16">
      <c r="A27">
        <v>2019</v>
      </c>
      <c r="B27">
        <v>205.997113474189</v>
      </c>
      <c r="C27">
        <v>88.5320936416201</v>
      </c>
      <c r="D27">
        <v>231.053834290949</v>
      </c>
      <c r="E27">
        <v>5.56119712963709</v>
      </c>
      <c r="F27">
        <v>21.9448100363433</v>
      </c>
      <c r="G27">
        <v>87.4374132020211</v>
      </c>
      <c r="H27">
        <v>65.36541547872</v>
      </c>
      <c r="I27">
        <v>51.7741365502183</v>
      </c>
      <c r="J27">
        <v>57.6862321658159</v>
      </c>
      <c r="K27">
        <v>94.4801570492791</v>
      </c>
      <c r="L27">
        <v>402.159068548115</v>
      </c>
      <c r="M27">
        <v>28.0589529242724</v>
      </c>
      <c r="N27">
        <v>40.5771266423494</v>
      </c>
      <c r="O27">
        <v>151.069311352487</v>
      </c>
      <c r="P27">
        <v>151.069311352487</v>
      </c>
    </row>
    <row r="28" spans="1:16">
      <c r="A28">
        <v>2020</v>
      </c>
      <c r="B28">
        <v>229.220721498497</v>
      </c>
      <c r="C28">
        <v>90.4620257206625</v>
      </c>
      <c r="D28">
        <v>287.00695963759</v>
      </c>
      <c r="E28">
        <v>5.93518669132163</v>
      </c>
      <c r="F28">
        <v>24.1335748705309</v>
      </c>
      <c r="G28">
        <v>90.8291399462787</v>
      </c>
      <c r="H28">
        <v>67.9667793264534</v>
      </c>
      <c r="I28">
        <v>53.757464977325</v>
      </c>
      <c r="J28">
        <v>68.5339647121609</v>
      </c>
      <c r="K28">
        <v>97.3686447612772</v>
      </c>
      <c r="L28">
        <v>473.11525715207</v>
      </c>
      <c r="M28">
        <v>33.4663631744842</v>
      </c>
      <c r="N28">
        <v>50.5097854109189</v>
      </c>
      <c r="O28">
        <v>176.056337167141</v>
      </c>
      <c r="P28">
        <v>176.056337167141</v>
      </c>
    </row>
    <row r="29" spans="1:16">
      <c r="A29">
        <v>2021</v>
      </c>
      <c r="B29">
        <v>280.247222206619</v>
      </c>
      <c r="C29">
        <v>96.5439923100307</v>
      </c>
      <c r="D29">
        <v>317.458371065759</v>
      </c>
      <c r="E29">
        <v>7.73147484904438</v>
      </c>
      <c r="F29">
        <v>26.5847065291632</v>
      </c>
      <c r="G29">
        <v>94.5906581318336</v>
      </c>
      <c r="H29">
        <v>71.6624205338462</v>
      </c>
      <c r="I29">
        <v>57.722884279764</v>
      </c>
      <c r="J29">
        <v>86.213091406199</v>
      </c>
      <c r="K29">
        <v>103.299536229294</v>
      </c>
      <c r="L29">
        <v>536.355927986266</v>
      </c>
      <c r="M29">
        <v>41.1165781084282</v>
      </c>
      <c r="N29">
        <v>59.224155652872</v>
      </c>
      <c r="O29">
        <v>208.911716547291</v>
      </c>
      <c r="P29">
        <v>208.911716547291</v>
      </c>
    </row>
    <row r="30" spans="1:16">
      <c r="A30">
        <v>2022</v>
      </c>
      <c r="B30">
        <v>317.775767626281</v>
      </c>
      <c r="C30">
        <v>105.403012217107</v>
      </c>
      <c r="D30">
        <v>339.066879965598</v>
      </c>
      <c r="E30">
        <v>7.89071765337757</v>
      </c>
      <c r="F30">
        <v>31.2920816188998</v>
      </c>
      <c r="G30">
        <v>100.246967490192</v>
      </c>
      <c r="H30">
        <v>76.1770565222627</v>
      </c>
      <c r="I30">
        <v>63.1469517078271</v>
      </c>
      <c r="J30">
        <v>106.013006251413</v>
      </c>
      <c r="K30">
        <v>116.492375004721</v>
      </c>
      <c r="L30">
        <v>568.88398886473</v>
      </c>
      <c r="M30">
        <v>44.4887103906244</v>
      </c>
      <c r="N30">
        <v>70.3233040779478</v>
      </c>
      <c r="O30">
        <v>229.595712909876</v>
      </c>
      <c r="P30">
        <v>229.595712909876</v>
      </c>
    </row>
    <row r="33" spans="1:17">
      <c r="A33" t="s">
        <v>20</v>
      </c>
      <c r="B33" t="s">
        <v>25</v>
      </c>
      <c r="C33" t="s">
        <v>26</v>
      </c>
      <c r="D33" t="s">
        <v>2</v>
      </c>
      <c r="E33" t="s">
        <v>27</v>
      </c>
      <c r="F33" t="s">
        <v>3</v>
      </c>
      <c r="G33" t="s">
        <v>4</v>
      </c>
      <c r="H33" t="s">
        <v>5</v>
      </c>
      <c r="I33" t="s">
        <v>6</v>
      </c>
      <c r="J33" t="s">
        <v>28</v>
      </c>
      <c r="K33" t="s">
        <v>10</v>
      </c>
      <c r="L33" t="s">
        <v>11</v>
      </c>
      <c r="M33" t="s">
        <v>29</v>
      </c>
      <c r="N33" t="s">
        <v>9</v>
      </c>
      <c r="O33" t="s">
        <v>12</v>
      </c>
      <c r="P33" t="s">
        <v>13</v>
      </c>
      <c r="Q33" t="s">
        <v>21</v>
      </c>
    </row>
    <row r="34" spans="1:16">
      <c r="A34">
        <v>2011</v>
      </c>
      <c r="B34">
        <f>B4*B19</f>
        <v>3.76582303724291</v>
      </c>
      <c r="C34">
        <f t="shared" ref="C34:P34" si="2">C4*C19</f>
        <v>16.3103974876824</v>
      </c>
      <c r="D34">
        <f t="shared" si="2"/>
        <v>525.915477822151</v>
      </c>
      <c r="E34">
        <f t="shared" si="2"/>
        <v>0.0546844568884648</v>
      </c>
      <c r="F34">
        <f t="shared" si="2"/>
        <v>1.53960898433621</v>
      </c>
      <c r="G34">
        <f t="shared" si="2"/>
        <v>9.3268067830552</v>
      </c>
      <c r="H34">
        <f t="shared" si="2"/>
        <v>25.9038752290819</v>
      </c>
      <c r="I34">
        <f t="shared" si="2"/>
        <v>13.6008173052349</v>
      </c>
      <c r="J34">
        <f t="shared" si="2"/>
        <v>4.95027830967086</v>
      </c>
      <c r="K34">
        <f t="shared" si="2"/>
        <v>7.50499125644407</v>
      </c>
      <c r="L34">
        <f t="shared" si="2"/>
        <v>316.967057935411</v>
      </c>
      <c r="M34">
        <f t="shared" si="2"/>
        <v>0.764306637318634</v>
      </c>
      <c r="N34">
        <f t="shared" si="2"/>
        <v>5.88826526365437</v>
      </c>
      <c r="O34">
        <f t="shared" si="2"/>
        <v>35.910597292119</v>
      </c>
      <c r="P34">
        <f t="shared" si="2"/>
        <v>14.1169988688466</v>
      </c>
    </row>
    <row r="35" spans="1:16">
      <c r="A35">
        <v>2012</v>
      </c>
      <c r="B35">
        <f t="shared" ref="B35:B45" si="3">B5*B20</f>
        <v>6.82936271635699</v>
      </c>
      <c r="C35">
        <f t="shared" ref="C35:P35" si="4">C5*C20</f>
        <v>20.1664606581618</v>
      </c>
      <c r="D35">
        <f t="shared" si="4"/>
        <v>875.595916885364</v>
      </c>
      <c r="E35">
        <f t="shared" si="4"/>
        <v>0.183266686145433</v>
      </c>
      <c r="F35">
        <f t="shared" si="4"/>
        <v>3.08976692241883</v>
      </c>
      <c r="G35">
        <f t="shared" si="4"/>
        <v>26.1410678498209</v>
      </c>
      <c r="H35">
        <f t="shared" si="4"/>
        <v>13.2674267029962</v>
      </c>
      <c r="I35">
        <f t="shared" si="4"/>
        <v>29.2723535826882</v>
      </c>
      <c r="J35">
        <f t="shared" si="4"/>
        <v>11.8274025674376</v>
      </c>
      <c r="K35">
        <f t="shared" si="4"/>
        <v>47.3330956403287</v>
      </c>
      <c r="L35">
        <f t="shared" si="4"/>
        <v>1988.66071408527</v>
      </c>
      <c r="M35">
        <f t="shared" si="4"/>
        <v>2.28289539222956</v>
      </c>
      <c r="N35">
        <f t="shared" si="4"/>
        <v>22.1348762158016</v>
      </c>
      <c r="O35">
        <f t="shared" si="4"/>
        <v>91.6590082473456</v>
      </c>
      <c r="P35">
        <f t="shared" si="4"/>
        <v>88.27812116313</v>
      </c>
    </row>
    <row r="36" spans="1:16">
      <c r="A36">
        <v>2013</v>
      </c>
      <c r="B36">
        <f t="shared" si="3"/>
        <v>5.91806490712987</v>
      </c>
      <c r="C36">
        <f t="shared" ref="C36:P36" si="5">C6*C21</f>
        <v>58.7827810838354</v>
      </c>
      <c r="D36">
        <f t="shared" si="5"/>
        <v>1227.66576572885</v>
      </c>
      <c r="E36">
        <f t="shared" si="5"/>
        <v>1.61624484140347</v>
      </c>
      <c r="F36">
        <f t="shared" si="5"/>
        <v>2.6356185387519</v>
      </c>
      <c r="G36">
        <f t="shared" si="5"/>
        <v>46.0842444529528</v>
      </c>
      <c r="H36">
        <f t="shared" si="5"/>
        <v>16.8138561427527</v>
      </c>
      <c r="I36">
        <f t="shared" si="5"/>
        <v>12.9282704013233</v>
      </c>
      <c r="J36">
        <f t="shared" si="5"/>
        <v>11.2881051020607</v>
      </c>
      <c r="K36">
        <f t="shared" si="5"/>
        <v>70.5512586638475</v>
      </c>
      <c r="L36">
        <f t="shared" si="5"/>
        <v>112.161787861116</v>
      </c>
      <c r="M36">
        <f t="shared" si="5"/>
        <v>3.27088515435378</v>
      </c>
      <c r="N36">
        <f t="shared" si="5"/>
        <v>3.20601493940777</v>
      </c>
      <c r="O36">
        <f t="shared" si="5"/>
        <v>165.523001222641</v>
      </c>
      <c r="P36">
        <f t="shared" si="5"/>
        <v>121.418765061178</v>
      </c>
    </row>
    <row r="37" spans="1:16">
      <c r="A37">
        <v>2014</v>
      </c>
      <c r="B37">
        <f t="shared" si="3"/>
        <v>158.344098316216</v>
      </c>
      <c r="C37">
        <f t="shared" ref="C37:P37" si="6">C7*C22</f>
        <v>103.104910842405</v>
      </c>
      <c r="D37">
        <f t="shared" si="6"/>
        <v>2205.20907977578</v>
      </c>
      <c r="E37">
        <f t="shared" si="6"/>
        <v>0.176983521611392</v>
      </c>
      <c r="F37">
        <f t="shared" si="6"/>
        <v>7.34023614413277</v>
      </c>
      <c r="G37">
        <f t="shared" si="6"/>
        <v>166.091882997107</v>
      </c>
      <c r="H37">
        <f t="shared" si="6"/>
        <v>106.064559803941</v>
      </c>
      <c r="I37">
        <f t="shared" si="6"/>
        <v>4.3529192422528</v>
      </c>
      <c r="J37">
        <f t="shared" si="6"/>
        <v>24.1204148987461</v>
      </c>
      <c r="K37">
        <f t="shared" si="6"/>
        <v>72.8419337217194</v>
      </c>
      <c r="L37">
        <f t="shared" si="6"/>
        <v>754.866968592817</v>
      </c>
      <c r="M37">
        <f t="shared" si="6"/>
        <v>9.119557687227</v>
      </c>
      <c r="N37">
        <f t="shared" si="6"/>
        <v>-0.616974603408115</v>
      </c>
      <c r="O37">
        <f t="shared" si="6"/>
        <v>193.981549862072</v>
      </c>
      <c r="P37">
        <f t="shared" si="6"/>
        <v>229.524868976626</v>
      </c>
    </row>
    <row r="38" spans="1:16">
      <c r="A38">
        <v>2015</v>
      </c>
      <c r="B38">
        <f t="shared" si="3"/>
        <v>270.556000373058</v>
      </c>
      <c r="C38">
        <f t="shared" ref="C38:P38" si="7">C8*C23</f>
        <v>104.134627825081</v>
      </c>
      <c r="D38">
        <f t="shared" si="7"/>
        <v>5225.81902810817</v>
      </c>
      <c r="E38">
        <f t="shared" si="7"/>
        <v>0.587258662980674</v>
      </c>
      <c r="F38">
        <f t="shared" si="7"/>
        <v>10.232315405534</v>
      </c>
      <c r="G38">
        <f t="shared" si="7"/>
        <v>285.83108265371</v>
      </c>
      <c r="H38">
        <f t="shared" si="7"/>
        <v>87.4266198983463</v>
      </c>
      <c r="I38">
        <f t="shared" si="7"/>
        <v>16.1875749822102</v>
      </c>
      <c r="J38">
        <f t="shared" si="7"/>
        <v>24.3432888463847</v>
      </c>
      <c r="K38">
        <f t="shared" si="7"/>
        <v>57.8758748980811</v>
      </c>
      <c r="L38">
        <f t="shared" si="7"/>
        <v>1923.60930583988</v>
      </c>
      <c r="M38">
        <f t="shared" si="7"/>
        <v>12.5699978201905</v>
      </c>
      <c r="N38">
        <f t="shared" si="7"/>
        <v>0.339211742921362</v>
      </c>
      <c r="O38">
        <f t="shared" si="7"/>
        <v>316.142694400839</v>
      </c>
      <c r="P38">
        <f t="shared" si="7"/>
        <v>250.990976970639</v>
      </c>
    </row>
    <row r="39" spans="1:16">
      <c r="A39">
        <v>2016</v>
      </c>
      <c r="B39">
        <f t="shared" si="3"/>
        <v>333.801543097449</v>
      </c>
      <c r="C39">
        <f t="shared" ref="C39:P39" si="8">C9*C24</f>
        <v>57.2736602024751</v>
      </c>
      <c r="D39">
        <f t="shared" si="8"/>
        <v>3008.47496262821</v>
      </c>
      <c r="E39">
        <f t="shared" si="8"/>
        <v>0.586306139327198</v>
      </c>
      <c r="F39">
        <f t="shared" si="8"/>
        <v>15.1950576727904</v>
      </c>
      <c r="G39">
        <f t="shared" si="8"/>
        <v>292.164648770547</v>
      </c>
      <c r="H39">
        <f t="shared" si="8"/>
        <v>155.043509442128</v>
      </c>
      <c r="I39">
        <f t="shared" si="8"/>
        <v>9.44793013851892</v>
      </c>
      <c r="J39">
        <f t="shared" si="8"/>
        <v>23.7766054235363</v>
      </c>
      <c r="K39">
        <f t="shared" si="8"/>
        <v>102.394671223288</v>
      </c>
      <c r="L39">
        <f t="shared" si="8"/>
        <v>2467.3783152887</v>
      </c>
      <c r="M39">
        <f t="shared" si="8"/>
        <v>24.9039562464664</v>
      </c>
      <c r="N39">
        <f t="shared" si="8"/>
        <v>0.904136035162775</v>
      </c>
      <c r="O39">
        <f t="shared" si="8"/>
        <v>454.668234680427</v>
      </c>
      <c r="P39">
        <f t="shared" si="8"/>
        <v>284.237183731484</v>
      </c>
    </row>
    <row r="40" spans="1:16">
      <c r="A40">
        <v>2017</v>
      </c>
      <c r="B40">
        <f t="shared" si="3"/>
        <v>356.171418429569</v>
      </c>
      <c r="C40">
        <f t="shared" ref="C40:P40" si="9">C10*C25</f>
        <v>21.6019724570069</v>
      </c>
      <c r="D40">
        <f t="shared" si="9"/>
        <v>2993.94130614248</v>
      </c>
      <c r="E40">
        <f t="shared" si="9"/>
        <v>0.992778157874818</v>
      </c>
      <c r="F40">
        <f t="shared" si="9"/>
        <v>30.8827391495175</v>
      </c>
      <c r="G40">
        <f t="shared" si="9"/>
        <v>462.175676645198</v>
      </c>
      <c r="H40">
        <f t="shared" si="9"/>
        <v>222.560149254017</v>
      </c>
      <c r="I40">
        <f t="shared" si="9"/>
        <v>14.789098965034</v>
      </c>
      <c r="J40">
        <f t="shared" si="9"/>
        <v>7.05881277909438</v>
      </c>
      <c r="K40">
        <f t="shared" si="9"/>
        <v>254.417927628048</v>
      </c>
      <c r="L40">
        <f t="shared" si="9"/>
        <v>2013.19676069607</v>
      </c>
      <c r="M40">
        <f t="shared" si="9"/>
        <v>17.8566928756066</v>
      </c>
      <c r="N40">
        <f t="shared" si="9"/>
        <v>2.73676827218004</v>
      </c>
      <c r="O40">
        <f t="shared" si="9"/>
        <v>346.313391350076</v>
      </c>
      <c r="P40">
        <f t="shared" si="9"/>
        <v>265.408020973796</v>
      </c>
    </row>
    <row r="41" spans="1:16">
      <c r="A41">
        <v>2018</v>
      </c>
      <c r="B41">
        <f t="shared" si="3"/>
        <v>502.842494420871</v>
      </c>
      <c r="C41">
        <f t="shared" ref="C41:P41" si="10">C11*C26</f>
        <v>47.0516579339405</v>
      </c>
      <c r="D41">
        <f t="shared" si="10"/>
        <v>4232.84466926011</v>
      </c>
      <c r="E41">
        <f t="shared" si="10"/>
        <v>3.5425533037778</v>
      </c>
      <c r="F41">
        <f t="shared" si="10"/>
        <v>26.4001322314745</v>
      </c>
      <c r="G41">
        <f t="shared" si="10"/>
        <v>259.73989735466</v>
      </c>
      <c r="H41">
        <f t="shared" si="10"/>
        <v>145.972210151309</v>
      </c>
      <c r="I41">
        <f t="shared" si="10"/>
        <v>23.2523238395799</v>
      </c>
      <c r="J41">
        <f t="shared" si="10"/>
        <v>31.6879849612815</v>
      </c>
      <c r="K41">
        <f t="shared" si="10"/>
        <v>168.631638298415</v>
      </c>
      <c r="L41">
        <f t="shared" si="10"/>
        <v>2426.82016245152</v>
      </c>
      <c r="M41">
        <f t="shared" si="10"/>
        <v>12.4709682806679</v>
      </c>
      <c r="N41">
        <f t="shared" si="10"/>
        <v>6.36158112618115</v>
      </c>
      <c r="O41">
        <f t="shared" si="10"/>
        <v>399.536087659026</v>
      </c>
      <c r="P41">
        <f t="shared" si="10"/>
        <v>698.990180679715</v>
      </c>
    </row>
    <row r="42" spans="1:16">
      <c r="A42">
        <v>2019</v>
      </c>
      <c r="B42">
        <f t="shared" si="3"/>
        <v>122.626785697369</v>
      </c>
      <c r="C42">
        <f t="shared" ref="C42:P42" si="11">C12*C27</f>
        <v>52.8536599040472</v>
      </c>
      <c r="D42">
        <f t="shared" si="11"/>
        <v>5757.17301010426</v>
      </c>
      <c r="E42">
        <f t="shared" si="11"/>
        <v>-0.067386693978951</v>
      </c>
      <c r="F42">
        <f t="shared" si="11"/>
        <v>33.5033389857756</v>
      </c>
      <c r="G42">
        <f t="shared" si="11"/>
        <v>176.711012081285</v>
      </c>
      <c r="H42">
        <f t="shared" si="11"/>
        <v>144.920028522483</v>
      </c>
      <c r="I42">
        <f t="shared" si="11"/>
        <v>23.2576669762698</v>
      </c>
      <c r="J42">
        <f t="shared" si="11"/>
        <v>79.6647443072239</v>
      </c>
      <c r="K42">
        <f t="shared" si="11"/>
        <v>215.094659300273</v>
      </c>
      <c r="L42">
        <f t="shared" si="11"/>
        <v>3687.54368973675</v>
      </c>
      <c r="M42">
        <f t="shared" si="11"/>
        <v>16.4360816308699</v>
      </c>
      <c r="N42">
        <f t="shared" si="11"/>
        <v>88.6618332560663</v>
      </c>
      <c r="O42">
        <f t="shared" si="11"/>
        <v>737.596309990806</v>
      </c>
      <c r="P42">
        <f t="shared" si="11"/>
        <v>514.385638115793</v>
      </c>
    </row>
    <row r="43" spans="1:16">
      <c r="A43">
        <v>2020</v>
      </c>
      <c r="B43">
        <f t="shared" si="3"/>
        <v>403.415862697672</v>
      </c>
      <c r="C43">
        <f t="shared" ref="C43:P43" si="12">C13*C28</f>
        <v>19.3552550231929</v>
      </c>
      <c r="D43">
        <f t="shared" si="12"/>
        <v>20816.8329078037</v>
      </c>
      <c r="E43">
        <f t="shared" si="12"/>
        <v>0.928799145880935</v>
      </c>
      <c r="F43">
        <f t="shared" si="12"/>
        <v>26.2366952526233</v>
      </c>
      <c r="G43">
        <f t="shared" si="12"/>
        <v>132.519715181621</v>
      </c>
      <c r="H43">
        <f t="shared" si="12"/>
        <v>71.5979045119692</v>
      </c>
      <c r="I43">
        <f t="shared" si="12"/>
        <v>10.2763845199954</v>
      </c>
      <c r="J43">
        <f t="shared" si="12"/>
        <v>88.7514843022484</v>
      </c>
      <c r="K43">
        <f t="shared" si="12"/>
        <v>58.6965453841511</v>
      </c>
      <c r="L43">
        <f t="shared" si="12"/>
        <v>7015.34546320678</v>
      </c>
      <c r="M43">
        <f t="shared" si="12"/>
        <v>41.5397551603336</v>
      </c>
      <c r="N43">
        <f t="shared" si="12"/>
        <v>62.0823348953416</v>
      </c>
      <c r="O43">
        <f t="shared" si="12"/>
        <v>1475.03189841994</v>
      </c>
      <c r="P43">
        <f t="shared" si="12"/>
        <v>826.76761338618</v>
      </c>
    </row>
    <row r="44" spans="1:16">
      <c r="A44">
        <v>2021</v>
      </c>
      <c r="B44">
        <f t="shared" si="3"/>
        <v>1110.60460825483</v>
      </c>
      <c r="C44">
        <f t="shared" ref="C44:P44" si="13">C14*C29</f>
        <v>65.3215686529745</v>
      </c>
      <c r="D44">
        <f t="shared" si="13"/>
        <v>14876.3468856709</v>
      </c>
      <c r="E44">
        <f t="shared" si="13"/>
        <v>5.82803522264868</v>
      </c>
      <c r="F44">
        <f t="shared" si="13"/>
        <v>32.59234509533</v>
      </c>
      <c r="G44">
        <f t="shared" si="13"/>
        <v>154.371954071153</v>
      </c>
      <c r="H44">
        <f t="shared" si="13"/>
        <v>108.114585674695</v>
      </c>
      <c r="I44">
        <f t="shared" si="13"/>
        <v>22.1142719193047</v>
      </c>
      <c r="J44">
        <f t="shared" si="13"/>
        <v>184.495929396174</v>
      </c>
      <c r="K44">
        <f t="shared" si="13"/>
        <v>128.64438734176</v>
      </c>
      <c r="L44">
        <f t="shared" si="13"/>
        <v>7699.79161318884</v>
      </c>
      <c r="M44">
        <f t="shared" si="13"/>
        <v>72.9655206277948</v>
      </c>
      <c r="N44">
        <f t="shared" si="13"/>
        <v>64.4631836860807</v>
      </c>
      <c r="O44">
        <f t="shared" si="13"/>
        <v>1182.93432417993</v>
      </c>
      <c r="P44">
        <f t="shared" si="13"/>
        <v>1911.27961649687</v>
      </c>
    </row>
    <row r="45" spans="1:16">
      <c r="A45">
        <v>2022</v>
      </c>
      <c r="B45">
        <f t="shared" si="3"/>
        <v>953.918365806628</v>
      </c>
      <c r="C45">
        <f t="shared" ref="C45:P45" si="14">C15*C30</f>
        <v>104.549353221161</v>
      </c>
      <c r="D45">
        <f t="shared" si="14"/>
        <v>12542.3381900874</v>
      </c>
      <c r="E45">
        <f t="shared" si="14"/>
        <v>0.528678082776299</v>
      </c>
      <c r="F45">
        <f t="shared" si="14"/>
        <v>74.4751855450631</v>
      </c>
      <c r="G45">
        <f t="shared" si="14"/>
        <v>248.812572322787</v>
      </c>
      <c r="H45">
        <f t="shared" si="14"/>
        <v>141.880758074449</v>
      </c>
      <c r="I45">
        <f t="shared" si="14"/>
        <v>33.2152965983171</v>
      </c>
      <c r="J45">
        <f t="shared" si="14"/>
        <v>258.777854272705</v>
      </c>
      <c r="K45">
        <f t="shared" si="14"/>
        <v>327.017278620878</v>
      </c>
      <c r="L45">
        <f t="shared" si="14"/>
        <v>4461.37597239353</v>
      </c>
      <c r="M45">
        <f t="shared" si="14"/>
        <v>35.1104457515704</v>
      </c>
      <c r="N45">
        <f t="shared" si="14"/>
        <v>98.4656355203813</v>
      </c>
      <c r="O45">
        <f t="shared" si="14"/>
        <v>1809.18209728957</v>
      </c>
      <c r="P45">
        <f t="shared" si="14"/>
        <v>607.013746446529</v>
      </c>
    </row>
    <row r="46" spans="1:16">
      <c r="A46" t="s">
        <v>22</v>
      </c>
      <c r="B46">
        <f>SUM(B34:B45)</f>
        <v>4228.79442775439</v>
      </c>
      <c r="C46">
        <f t="shared" ref="C46:P46" si="15">SUM(C34:C45)</f>
        <v>670.506305291964</v>
      </c>
      <c r="D46">
        <f t="shared" si="15"/>
        <v>74288.1572000174</v>
      </c>
      <c r="E46">
        <f t="shared" si="15"/>
        <v>14.9582015273362</v>
      </c>
      <c r="F46">
        <f t="shared" si="15"/>
        <v>264.123039927748</v>
      </c>
      <c r="G46">
        <f t="shared" si="15"/>
        <v>2259.9705611639</v>
      </c>
      <c r="H46">
        <f t="shared" si="15"/>
        <v>1239.56548340817</v>
      </c>
      <c r="I46">
        <f t="shared" si="15"/>
        <v>212.694908470729</v>
      </c>
      <c r="J46">
        <f t="shared" si="15"/>
        <v>750.742905166563</v>
      </c>
      <c r="K46">
        <f t="shared" si="15"/>
        <v>1511.00426197723</v>
      </c>
      <c r="L46">
        <f t="shared" si="15"/>
        <v>34867.7178112767</v>
      </c>
      <c r="M46">
        <f t="shared" si="15"/>
        <v>249.291063264629</v>
      </c>
      <c r="N46">
        <f t="shared" si="15"/>
        <v>354.626866349771</v>
      </c>
      <c r="O46">
        <f t="shared" si="15"/>
        <v>7208.47919459479</v>
      </c>
      <c r="P46">
        <f t="shared" si="15"/>
        <v>5812.41173087079</v>
      </c>
    </row>
    <row r="48" spans="1:17">
      <c r="A48" t="s">
        <v>23</v>
      </c>
      <c r="B48" t="s">
        <v>25</v>
      </c>
      <c r="C48" t="s">
        <v>26</v>
      </c>
      <c r="D48" t="s">
        <v>2</v>
      </c>
      <c r="E48" t="s">
        <v>27</v>
      </c>
      <c r="F48" t="s">
        <v>3</v>
      </c>
      <c r="G48" t="s">
        <v>4</v>
      </c>
      <c r="H48" t="s">
        <v>5</v>
      </c>
      <c r="I48" t="s">
        <v>6</v>
      </c>
      <c r="J48" t="s">
        <v>28</v>
      </c>
      <c r="K48" t="s">
        <v>10</v>
      </c>
      <c r="L48" t="s">
        <v>11</v>
      </c>
      <c r="M48" t="s">
        <v>29</v>
      </c>
      <c r="N48" t="s">
        <v>9</v>
      </c>
      <c r="O48" t="s">
        <v>12</v>
      </c>
      <c r="P48" t="s">
        <v>13</v>
      </c>
      <c r="Q48" t="s">
        <v>19</v>
      </c>
    </row>
    <row r="49" spans="1:16">
      <c r="A49">
        <v>2011</v>
      </c>
      <c r="B49">
        <v>494.625897364932</v>
      </c>
      <c r="C49">
        <v>316.794322717097</v>
      </c>
      <c r="D49">
        <v>37.4946734887551</v>
      </c>
      <c r="E49">
        <v>84.2655741356356</v>
      </c>
      <c r="F49">
        <v>73.44201456474</v>
      </c>
      <c r="G49">
        <v>94.5172209581892</v>
      </c>
      <c r="H49">
        <v>91.8423253151283</v>
      </c>
      <c r="I49">
        <v>351.918594573575</v>
      </c>
      <c r="J49">
        <v>293.062396164534</v>
      </c>
      <c r="K49">
        <v>181.149913182722</v>
      </c>
      <c r="L49">
        <v>215.895955796581</v>
      </c>
      <c r="M49">
        <v>155.443056392016</v>
      </c>
      <c r="N49">
        <v>278.301782820187</v>
      </c>
      <c r="O49">
        <v>105.535010448616</v>
      </c>
      <c r="P49">
        <v>105.535010448616</v>
      </c>
    </row>
    <row r="50" spans="1:16">
      <c r="A50">
        <v>2012</v>
      </c>
      <c r="B50">
        <v>920.868379896128</v>
      </c>
      <c r="C50">
        <v>604.590377814969</v>
      </c>
      <c r="D50">
        <v>76.9888118093174</v>
      </c>
      <c r="E50">
        <v>164.761328076298</v>
      </c>
      <c r="F50">
        <v>143.740709599131</v>
      </c>
      <c r="G50">
        <v>182.940042537959</v>
      </c>
      <c r="H50">
        <v>182.390296009105</v>
      </c>
      <c r="I50">
        <v>663.600755664546</v>
      </c>
      <c r="J50">
        <v>552.995485781782</v>
      </c>
      <c r="K50">
        <v>342.241687348156</v>
      </c>
      <c r="L50">
        <v>358.501785005152</v>
      </c>
      <c r="M50">
        <v>299.335768445791</v>
      </c>
      <c r="N50">
        <v>523.493057932304</v>
      </c>
      <c r="O50">
        <v>199.415178296426</v>
      </c>
      <c r="P50">
        <v>199.415178296426</v>
      </c>
    </row>
    <row r="51" spans="1:16">
      <c r="A51">
        <v>2013</v>
      </c>
      <c r="B51">
        <v>1148.17338622506</v>
      </c>
      <c r="C51">
        <v>753.857942935751</v>
      </c>
      <c r="D51">
        <v>91.1603550100389</v>
      </c>
      <c r="E51">
        <v>210.277650802575</v>
      </c>
      <c r="F51">
        <v>184.543834449053</v>
      </c>
      <c r="G51">
        <v>230.868834138382</v>
      </c>
      <c r="H51">
        <v>232.625480807952</v>
      </c>
      <c r="I51">
        <v>837.036848242263</v>
      </c>
      <c r="J51">
        <v>694.822187399035</v>
      </c>
      <c r="K51">
        <v>429.215631787564</v>
      </c>
      <c r="L51">
        <v>486.060758665492</v>
      </c>
      <c r="M51">
        <v>380.2318290598</v>
      </c>
      <c r="N51">
        <v>663.180441310262</v>
      </c>
      <c r="O51">
        <v>246.962065462169</v>
      </c>
      <c r="P51">
        <v>246.962065462169</v>
      </c>
    </row>
    <row r="52" spans="1:16">
      <c r="A52">
        <v>2014</v>
      </c>
      <c r="B52">
        <v>1387.22741746885</v>
      </c>
      <c r="C52">
        <v>939.79351245902</v>
      </c>
      <c r="D52">
        <v>111.104646291513</v>
      </c>
      <c r="E52">
        <v>270.91743888725</v>
      </c>
      <c r="F52">
        <v>236.546372589876</v>
      </c>
      <c r="G52">
        <v>287.472522106041</v>
      </c>
      <c r="H52">
        <v>289.12493515049</v>
      </c>
      <c r="I52">
        <v>1054.38332390017</v>
      </c>
      <c r="J52">
        <v>867.80566249434</v>
      </c>
      <c r="K52">
        <v>544.872992346569</v>
      </c>
      <c r="L52">
        <v>622.486691845086</v>
      </c>
      <c r="M52">
        <v>481.553306380873</v>
      </c>
      <c r="N52">
        <v>837.522155317549</v>
      </c>
      <c r="O52">
        <v>311.51240662907</v>
      </c>
      <c r="P52">
        <v>311.51240662907</v>
      </c>
    </row>
    <row r="53" spans="1:16">
      <c r="A53">
        <v>2015</v>
      </c>
      <c r="B53">
        <v>1633.01018209759</v>
      </c>
      <c r="C53">
        <v>1141.96440483347</v>
      </c>
      <c r="D53">
        <v>122.13228568938</v>
      </c>
      <c r="E53">
        <v>338.368567247624</v>
      </c>
      <c r="F53">
        <v>294.849152275699</v>
      </c>
      <c r="G53">
        <v>350.202392616207</v>
      </c>
      <c r="H53">
        <v>356.026589545547</v>
      </c>
      <c r="I53">
        <v>1279.71888592154</v>
      </c>
      <c r="J53">
        <v>1051.78630743465</v>
      </c>
      <c r="K53">
        <v>674.614249729872</v>
      </c>
      <c r="L53">
        <v>744.57166528174</v>
      </c>
      <c r="M53">
        <v>592.388442296956</v>
      </c>
      <c r="N53">
        <v>1021.32274447377</v>
      </c>
      <c r="O53">
        <v>384.503059509266</v>
      </c>
      <c r="P53">
        <v>384.503059509266</v>
      </c>
    </row>
    <row r="54" spans="1:16">
      <c r="A54">
        <v>2016</v>
      </c>
      <c r="B54">
        <v>1766.90677470802</v>
      </c>
      <c r="C54">
        <v>1267.32937655186</v>
      </c>
      <c r="D54">
        <v>136.916976957785</v>
      </c>
      <c r="E54">
        <v>381.440335437294</v>
      </c>
      <c r="F54">
        <v>331.034100894268</v>
      </c>
      <c r="G54">
        <v>387.829681517637</v>
      </c>
      <c r="H54">
        <v>392.916589628152</v>
      </c>
      <c r="I54">
        <v>1416.75738525353</v>
      </c>
      <c r="J54">
        <v>1162.0783084875</v>
      </c>
      <c r="K54">
        <v>750.518687185137</v>
      </c>
      <c r="L54">
        <v>799.649333114541</v>
      </c>
      <c r="M54">
        <v>658.740064039512</v>
      </c>
      <c r="N54">
        <v>1133.04419214633</v>
      </c>
      <c r="O54">
        <v>423.914495512272</v>
      </c>
      <c r="P54">
        <v>423.914495512272</v>
      </c>
    </row>
    <row r="55" spans="1:16">
      <c r="A55">
        <v>2017</v>
      </c>
      <c r="B55">
        <v>1868.97816048554</v>
      </c>
      <c r="C55">
        <v>1370.64435898293</v>
      </c>
      <c r="D55">
        <v>148.588684996827</v>
      </c>
      <c r="E55">
        <v>416.793074841061</v>
      </c>
      <c r="F55">
        <v>359.156563699262</v>
      </c>
      <c r="G55">
        <v>413.898307552849</v>
      </c>
      <c r="H55">
        <v>420.069551059542</v>
      </c>
      <c r="I55">
        <v>1524.07059238266</v>
      </c>
      <c r="J55">
        <v>1252.52999614382</v>
      </c>
      <c r="K55">
        <v>802.478943842103</v>
      </c>
      <c r="L55">
        <v>849.472549767333</v>
      </c>
      <c r="M55">
        <v>713.878750672134</v>
      </c>
      <c r="N55">
        <v>1221.34336698183</v>
      </c>
      <c r="O55">
        <v>459.077342157977</v>
      </c>
      <c r="P55">
        <v>459.077342157977</v>
      </c>
    </row>
    <row r="56" spans="1:16">
      <c r="A56">
        <v>2018</v>
      </c>
      <c r="B56">
        <v>1953.48332605423</v>
      </c>
      <c r="C56">
        <v>1462.74035104989</v>
      </c>
      <c r="D56">
        <v>155.412477387371</v>
      </c>
      <c r="E56">
        <v>449.278416864538</v>
      </c>
      <c r="F56">
        <v>386.695913371347</v>
      </c>
      <c r="G56">
        <v>445.185652887125</v>
      </c>
      <c r="H56">
        <v>449.289550624914</v>
      </c>
      <c r="I56">
        <v>1620.34112943106</v>
      </c>
      <c r="J56">
        <v>1330.72283451398</v>
      </c>
      <c r="K56">
        <v>857.132034550499</v>
      </c>
      <c r="L56">
        <v>891.11495093464</v>
      </c>
      <c r="M56">
        <v>766.327958161999</v>
      </c>
      <c r="N56">
        <v>1300.95154641089</v>
      </c>
      <c r="O56">
        <v>484.19188825271</v>
      </c>
      <c r="P56">
        <v>484.19188825271</v>
      </c>
    </row>
    <row r="57" spans="1:16">
      <c r="A57">
        <v>2019</v>
      </c>
      <c r="B57">
        <v>2059.4200697381</v>
      </c>
      <c r="C57">
        <v>1552.50269194822</v>
      </c>
      <c r="D57">
        <v>159.710330929586</v>
      </c>
      <c r="E57">
        <v>483.569391446083</v>
      </c>
      <c r="F57">
        <v>414.252503531131</v>
      </c>
      <c r="G57">
        <v>479.38534772504</v>
      </c>
      <c r="H57">
        <v>478.984009781724</v>
      </c>
      <c r="I57">
        <v>1714.38628832077</v>
      </c>
      <c r="J57">
        <v>1400.91360730574</v>
      </c>
      <c r="K57">
        <v>910.234078602446</v>
      </c>
      <c r="L57">
        <v>920.90288723398</v>
      </c>
      <c r="M57">
        <v>818.02041148387</v>
      </c>
      <c r="N57">
        <v>1363.0176375981</v>
      </c>
      <c r="O57">
        <v>511.096559110093</v>
      </c>
      <c r="P57">
        <v>511.096559110093</v>
      </c>
    </row>
    <row r="58" spans="1:16">
      <c r="A58">
        <v>2020</v>
      </c>
      <c r="B58">
        <v>2215.81291390194</v>
      </c>
      <c r="C58">
        <v>1705.04749197827</v>
      </c>
      <c r="D58">
        <v>148.704100793307</v>
      </c>
      <c r="E58">
        <v>541.08475755422</v>
      </c>
      <c r="F58">
        <v>463.895796681692</v>
      </c>
      <c r="G58">
        <v>541.515795369017</v>
      </c>
      <c r="H58">
        <v>534.890674897825</v>
      </c>
      <c r="I58">
        <v>1871.44729709645</v>
      </c>
      <c r="J58">
        <v>1522.10901931598</v>
      </c>
      <c r="K58">
        <v>1013.51979137576</v>
      </c>
      <c r="L58">
        <v>974.851998970131</v>
      </c>
      <c r="M58">
        <v>902.562336293123</v>
      </c>
      <c r="N58">
        <v>1482.42712429175</v>
      </c>
      <c r="O58">
        <v>561.292084910472</v>
      </c>
      <c r="P58">
        <v>561.292084910472</v>
      </c>
    </row>
    <row r="59" spans="1:16">
      <c r="A59">
        <v>2021</v>
      </c>
      <c r="B59">
        <v>2282.67227466146</v>
      </c>
      <c r="C59">
        <v>1803.61416366107</v>
      </c>
      <c r="D59">
        <v>149.89493808466</v>
      </c>
      <c r="E59">
        <v>580.271325101719</v>
      </c>
      <c r="F59">
        <v>498.168298904559</v>
      </c>
      <c r="G59">
        <v>583.926281072852</v>
      </c>
      <c r="H59">
        <v>571.844561920358</v>
      </c>
      <c r="I59">
        <v>1974.33719736685</v>
      </c>
      <c r="J59">
        <v>1593.23142070002</v>
      </c>
      <c r="K59">
        <v>1081.1148332963</v>
      </c>
      <c r="L59">
        <v>996.274359074401</v>
      </c>
      <c r="M59">
        <v>957.274393061288</v>
      </c>
      <c r="N59">
        <v>1560.9867690977</v>
      </c>
      <c r="O59">
        <v>581.230397090328</v>
      </c>
      <c r="P59">
        <v>581.230397090328</v>
      </c>
    </row>
    <row r="60" spans="1:16">
      <c r="A60">
        <v>2022</v>
      </c>
      <c r="B60">
        <v>2325.01057654666</v>
      </c>
      <c r="C60">
        <v>1867.30238551139</v>
      </c>
      <c r="D60">
        <v>150.842828353291</v>
      </c>
      <c r="E60">
        <v>609.446214001508</v>
      </c>
      <c r="F60">
        <v>519.76155832555</v>
      </c>
      <c r="G60">
        <v>611.207280366744</v>
      </c>
      <c r="H60">
        <v>596.031117229786</v>
      </c>
      <c r="I60">
        <v>2042.54616889952</v>
      </c>
      <c r="J60">
        <v>1634.66747001874</v>
      </c>
      <c r="K60">
        <v>1119.71311588894</v>
      </c>
      <c r="L60">
        <v>1022.46182640936</v>
      </c>
      <c r="M60">
        <v>997.866684399633</v>
      </c>
      <c r="N60">
        <v>1610.21522857654</v>
      </c>
      <c r="O60">
        <v>598.111444595109</v>
      </c>
      <c r="P60">
        <v>598.111444595109</v>
      </c>
    </row>
    <row r="62" spans="1:17">
      <c r="A62" t="s">
        <v>24</v>
      </c>
      <c r="B62" t="s">
        <v>25</v>
      </c>
      <c r="C62" t="s">
        <v>26</v>
      </c>
      <c r="D62" t="s">
        <v>2</v>
      </c>
      <c r="E62" t="s">
        <v>27</v>
      </c>
      <c r="F62" t="s">
        <v>3</v>
      </c>
      <c r="G62" t="s">
        <v>4</v>
      </c>
      <c r="H62" t="s">
        <v>5</v>
      </c>
      <c r="I62" t="s">
        <v>6</v>
      </c>
      <c r="J62" t="s">
        <v>28</v>
      </c>
      <c r="K62" t="s">
        <v>10</v>
      </c>
      <c r="L62" t="s">
        <v>11</v>
      </c>
      <c r="M62" t="s">
        <v>29</v>
      </c>
      <c r="N62" t="s">
        <v>9</v>
      </c>
      <c r="O62" t="s">
        <v>12</v>
      </c>
      <c r="P62" t="s">
        <v>13</v>
      </c>
      <c r="Q62" t="s">
        <v>21</v>
      </c>
    </row>
    <row r="63" spans="1:16">
      <c r="A63">
        <v>2011</v>
      </c>
      <c r="B63">
        <f>B4*B49</f>
        <v>246.818347516396</v>
      </c>
      <c r="C63">
        <f t="shared" ref="B63:P63" si="16">C4*C49</f>
        <v>411.199062566224</v>
      </c>
      <c r="D63">
        <f t="shared" si="16"/>
        <v>626.953047250313</v>
      </c>
      <c r="E63">
        <f t="shared" si="16"/>
        <v>12.6526192079417</v>
      </c>
      <c r="F63">
        <f t="shared" si="16"/>
        <v>62.1331634592118</v>
      </c>
      <c r="G63">
        <f t="shared" si="16"/>
        <v>170.981652713364</v>
      </c>
      <c r="H63">
        <f t="shared" si="16"/>
        <v>275.067672476484</v>
      </c>
      <c r="I63">
        <f t="shared" si="16"/>
        <v>395.556500300698</v>
      </c>
      <c r="J63">
        <f t="shared" si="16"/>
        <v>218.917609934907</v>
      </c>
      <c r="K63">
        <f t="shared" si="16"/>
        <v>212.851057414742</v>
      </c>
      <c r="L63">
        <f t="shared" si="16"/>
        <v>1391.5083747049</v>
      </c>
      <c r="M63">
        <f t="shared" si="16"/>
        <v>63.5762256086402</v>
      </c>
      <c r="N63">
        <f t="shared" si="16"/>
        <v>232.660568739459</v>
      </c>
      <c r="O63">
        <f t="shared" si="16"/>
        <v>307.355207345577</v>
      </c>
      <c r="P63">
        <f t="shared" si="16"/>
        <v>120.825980117681</v>
      </c>
    </row>
    <row r="64" spans="1:16">
      <c r="A64">
        <v>2012</v>
      </c>
      <c r="B64">
        <f t="shared" ref="B64:P64" si="17">B5*B50</f>
        <v>430.96630970455</v>
      </c>
      <c r="C64">
        <f t="shared" si="17"/>
        <v>565.896412257698</v>
      </c>
      <c r="D64">
        <f t="shared" si="17"/>
        <v>1173.48433356562</v>
      </c>
      <c r="E64">
        <f t="shared" si="17"/>
        <v>34.5932884428995</v>
      </c>
      <c r="F64">
        <f t="shared" si="17"/>
        <v>122.104814868057</v>
      </c>
      <c r="G64">
        <f t="shared" si="17"/>
        <v>414.725076433553</v>
      </c>
      <c r="H64">
        <f t="shared" si="17"/>
        <v>204.404804737404</v>
      </c>
      <c r="I64">
        <f t="shared" si="17"/>
        <v>785.703294706822</v>
      </c>
      <c r="J64">
        <f t="shared" si="17"/>
        <v>465.62219902826</v>
      </c>
      <c r="K64">
        <f t="shared" si="17"/>
        <v>833.016609247099</v>
      </c>
      <c r="L64">
        <f t="shared" si="17"/>
        <v>4896.53711919656</v>
      </c>
      <c r="M64">
        <f t="shared" si="17"/>
        <v>159.246658746738</v>
      </c>
      <c r="N64">
        <f t="shared" si="17"/>
        <v>659.601252994703</v>
      </c>
      <c r="O64">
        <f t="shared" si="17"/>
        <v>609.028109006641</v>
      </c>
      <c r="P64">
        <f t="shared" si="17"/>
        <v>586.56381109379</v>
      </c>
    </row>
    <row r="65" spans="1:16">
      <c r="A65">
        <v>2013</v>
      </c>
      <c r="B65">
        <f t="shared" ref="B65:P65" si="18">B6*B51</f>
        <v>353.66059605972</v>
      </c>
      <c r="C65">
        <f t="shared" si="18"/>
        <v>1206.17316101197</v>
      </c>
      <c r="D65">
        <f t="shared" si="18"/>
        <v>1379.59036516336</v>
      </c>
      <c r="E65">
        <f t="shared" si="18"/>
        <v>138.148631579577</v>
      </c>
      <c r="F65">
        <f t="shared" si="18"/>
        <v>101.215778797949</v>
      </c>
      <c r="G65">
        <f t="shared" si="18"/>
        <v>576.70988594001</v>
      </c>
      <c r="H65">
        <f t="shared" si="18"/>
        <v>260.703376341472</v>
      </c>
      <c r="I65">
        <f t="shared" si="18"/>
        <v>368.297050263445</v>
      </c>
      <c r="J65">
        <f t="shared" si="18"/>
        <v>408.555446190633</v>
      </c>
      <c r="K65">
        <f t="shared" si="18"/>
        <v>966.593602785594</v>
      </c>
      <c r="L65">
        <f t="shared" si="18"/>
        <v>362.048188821095</v>
      </c>
      <c r="M65">
        <f t="shared" si="18"/>
        <v>189.73568270084</v>
      </c>
      <c r="N65">
        <f t="shared" si="18"/>
        <v>112.076831400992</v>
      </c>
      <c r="O65">
        <f t="shared" si="18"/>
        <v>874.153759362381</v>
      </c>
      <c r="P65">
        <f t="shared" si="18"/>
        <v>641.232149920979</v>
      </c>
    </row>
    <row r="66" spans="1:16">
      <c r="A66">
        <v>2014</v>
      </c>
      <c r="B66">
        <f t="shared" ref="B66:P66" si="19">B7*B52</f>
        <v>3726.13889927159</v>
      </c>
      <c r="C66">
        <f t="shared" si="19"/>
        <v>1779.02855520882</v>
      </c>
      <c r="D66">
        <f t="shared" si="19"/>
        <v>2231.93679749169</v>
      </c>
      <c r="E66">
        <f t="shared" si="19"/>
        <v>18.2815087761116</v>
      </c>
      <c r="F66">
        <f t="shared" si="19"/>
        <v>247.300953419675</v>
      </c>
      <c r="G66">
        <f t="shared" si="19"/>
        <v>1476.74692100378</v>
      </c>
      <c r="H66">
        <f t="shared" si="19"/>
        <v>1169.48202844009</v>
      </c>
      <c r="I66">
        <f t="shared" si="19"/>
        <v>148.668048669924</v>
      </c>
      <c r="J66">
        <f t="shared" si="19"/>
        <v>775.818349050506</v>
      </c>
      <c r="K66">
        <f t="shared" si="19"/>
        <v>976.411857412059</v>
      </c>
      <c r="L66">
        <f t="shared" si="19"/>
        <v>2634.37861956901</v>
      </c>
      <c r="M66">
        <f t="shared" si="19"/>
        <v>418.951280240698</v>
      </c>
      <c r="N66">
        <f t="shared" si="19"/>
        <v>-27.637393603321</v>
      </c>
      <c r="O66">
        <f t="shared" si="19"/>
        <v>935.793210497668</v>
      </c>
      <c r="P66">
        <f t="shared" si="19"/>
        <v>1107.2589851015</v>
      </c>
    </row>
    <row r="67" spans="1:16">
      <c r="A67">
        <v>2015</v>
      </c>
      <c r="B67">
        <f t="shared" ref="B67:P67" si="20">B8*B53</f>
        <v>4482.71517629528</v>
      </c>
      <c r="C67">
        <f t="shared" si="20"/>
        <v>1735.78703731128</v>
      </c>
      <c r="D67">
        <f t="shared" si="20"/>
        <v>4180.41593262465</v>
      </c>
      <c r="E67">
        <f t="shared" si="20"/>
        <v>64.4806307909791</v>
      </c>
      <c r="F67">
        <f t="shared" si="20"/>
        <v>323.376397456677</v>
      </c>
      <c r="G67">
        <f t="shared" si="20"/>
        <v>2089.30677394351</v>
      </c>
      <c r="H67">
        <f t="shared" si="20"/>
        <v>933.817869399941</v>
      </c>
      <c r="I67">
        <f t="shared" si="20"/>
        <v>580.991094489493</v>
      </c>
      <c r="J67">
        <f t="shared" si="20"/>
        <v>768.855685556098</v>
      </c>
      <c r="K67">
        <f t="shared" si="20"/>
        <v>830.950030576522</v>
      </c>
      <c r="L67">
        <f t="shared" si="20"/>
        <v>6207.5274791788</v>
      </c>
      <c r="M67">
        <f t="shared" si="20"/>
        <v>517.155287841775</v>
      </c>
      <c r="N67">
        <f t="shared" si="20"/>
        <v>18.3827880777831</v>
      </c>
      <c r="O67">
        <f t="shared" si="20"/>
        <v>1469.66472828163</v>
      </c>
      <c r="P67">
        <f t="shared" si="20"/>
        <v>1166.79142837632</v>
      </c>
    </row>
    <row r="68" spans="1:16">
      <c r="A68">
        <v>2016</v>
      </c>
      <c r="B68">
        <f t="shared" ref="B68:P68" si="21">B9*B54</f>
        <v>4410.26998594221</v>
      </c>
      <c r="C68">
        <f t="shared" si="21"/>
        <v>961.902996802862</v>
      </c>
      <c r="D68">
        <f t="shared" si="21"/>
        <v>2391.82457719186</v>
      </c>
      <c r="E68">
        <f t="shared" si="21"/>
        <v>64.1491861405694</v>
      </c>
      <c r="F68">
        <f t="shared" si="21"/>
        <v>419.878357028675</v>
      </c>
      <c r="G68">
        <f t="shared" si="21"/>
        <v>1882.91310376813</v>
      </c>
      <c r="H68">
        <f t="shared" si="21"/>
        <v>1419.31334380088</v>
      </c>
      <c r="I68">
        <f t="shared" si="21"/>
        <v>349.940490915006</v>
      </c>
      <c r="J68">
        <f t="shared" si="21"/>
        <v>715.840470443962</v>
      </c>
      <c r="K68">
        <f t="shared" si="21"/>
        <v>1366.08585870883</v>
      </c>
      <c r="L68">
        <f t="shared" si="21"/>
        <v>6985.04087916882</v>
      </c>
      <c r="M68">
        <f t="shared" si="21"/>
        <v>822.107665795318</v>
      </c>
      <c r="N68">
        <f t="shared" si="21"/>
        <v>53.2553431192608</v>
      </c>
      <c r="O68">
        <f t="shared" si="21"/>
        <v>1905.38339205183</v>
      </c>
      <c r="P68">
        <f t="shared" si="21"/>
        <v>1191.15602977238</v>
      </c>
    </row>
    <row r="69" spans="1:16">
      <c r="A69">
        <v>2017</v>
      </c>
      <c r="B69">
        <f t="shared" ref="B69:P69" si="22">B10*B55</f>
        <v>4065.24616950083</v>
      </c>
      <c r="C69">
        <f t="shared" si="22"/>
        <v>379.66848743827</v>
      </c>
      <c r="D69">
        <f t="shared" si="22"/>
        <v>2356.26141709253</v>
      </c>
      <c r="E69">
        <f t="shared" si="22"/>
        <v>101.61698583916</v>
      </c>
      <c r="F69">
        <f t="shared" si="22"/>
        <v>694.174214752297</v>
      </c>
      <c r="G69">
        <f t="shared" si="22"/>
        <v>2543.40509991226</v>
      </c>
      <c r="H69">
        <f t="shared" si="22"/>
        <v>1742.45647911645</v>
      </c>
      <c r="I69">
        <f t="shared" si="22"/>
        <v>537.353761321095</v>
      </c>
      <c r="J69">
        <f t="shared" si="22"/>
        <v>220.445404574312</v>
      </c>
      <c r="K69">
        <f t="shared" si="22"/>
        <v>2775.83164275485</v>
      </c>
      <c r="L69">
        <f t="shared" si="22"/>
        <v>5375.82332076133</v>
      </c>
      <c r="M69">
        <f t="shared" si="22"/>
        <v>546.224040525283</v>
      </c>
      <c r="N69">
        <f t="shared" si="22"/>
        <v>164.24381330498</v>
      </c>
      <c r="O69">
        <f t="shared" si="22"/>
        <v>1400.4000600481</v>
      </c>
      <c r="P69">
        <f t="shared" si="22"/>
        <v>1073.24007038826</v>
      </c>
    </row>
    <row r="70" spans="1:16">
      <c r="A70">
        <v>2018</v>
      </c>
      <c r="B70">
        <f t="shared" ref="B70:P70" si="23">B11*B56</f>
        <v>4959.54644481965</v>
      </c>
      <c r="C70">
        <f t="shared" si="23"/>
        <v>827.911038694239</v>
      </c>
      <c r="D70">
        <f t="shared" si="23"/>
        <v>3153.37977705594</v>
      </c>
      <c r="E70">
        <f t="shared" si="23"/>
        <v>284.712809613168</v>
      </c>
      <c r="F70">
        <f t="shared" si="23"/>
        <v>541.680541883276</v>
      </c>
      <c r="G70">
        <f t="shared" si="23"/>
        <v>1398.32991646107</v>
      </c>
      <c r="H70">
        <f t="shared" si="23"/>
        <v>1096.10700573432</v>
      </c>
      <c r="I70">
        <f t="shared" si="23"/>
        <v>799.910564683972</v>
      </c>
      <c r="J70">
        <f t="shared" si="23"/>
        <v>916.867367618715</v>
      </c>
      <c r="K70">
        <f t="shared" si="23"/>
        <v>1731.70584887207</v>
      </c>
      <c r="L70">
        <f t="shared" si="23"/>
        <v>6091.12713561865</v>
      </c>
      <c r="M70">
        <f t="shared" si="23"/>
        <v>374.915531470527</v>
      </c>
      <c r="N70">
        <f t="shared" si="23"/>
        <v>365.015781085782</v>
      </c>
      <c r="O70">
        <f t="shared" si="23"/>
        <v>1452.94262604319</v>
      </c>
      <c r="P70">
        <f t="shared" si="23"/>
        <v>2541.92965307785</v>
      </c>
    </row>
    <row r="71" spans="1:16">
      <c r="A71">
        <v>2019</v>
      </c>
      <c r="B71">
        <f t="shared" ref="B71:P71" si="24">B12*B57</f>
        <v>1225.93981679397</v>
      </c>
      <c r="C71">
        <f t="shared" si="24"/>
        <v>926.844107093087</v>
      </c>
      <c r="D71">
        <f t="shared" si="24"/>
        <v>3979.50550997911</v>
      </c>
      <c r="E71">
        <f t="shared" si="24"/>
        <v>-5.85955538696957</v>
      </c>
      <c r="F71">
        <f t="shared" si="24"/>
        <v>632.44302541351</v>
      </c>
      <c r="G71">
        <f t="shared" si="24"/>
        <v>968.837787752306</v>
      </c>
      <c r="H71">
        <f t="shared" si="24"/>
        <v>1061.94347348682</v>
      </c>
      <c r="I71">
        <f t="shared" si="24"/>
        <v>770.126322121726</v>
      </c>
      <c r="J71">
        <f t="shared" si="24"/>
        <v>1934.66309260283</v>
      </c>
      <c r="K71">
        <f t="shared" si="24"/>
        <v>2072.24982615527</v>
      </c>
      <c r="L71">
        <f t="shared" si="24"/>
        <v>8444.09562350509</v>
      </c>
      <c r="M71">
        <f t="shared" si="24"/>
        <v>479.171489226742</v>
      </c>
      <c r="N71">
        <f t="shared" si="24"/>
        <v>2978.2207985046</v>
      </c>
      <c r="O71">
        <f t="shared" si="24"/>
        <v>2495.43029403898</v>
      </c>
      <c r="P71">
        <f t="shared" si="24"/>
        <v>1740.26562604241</v>
      </c>
    </row>
    <row r="72" spans="1:16">
      <c r="A72">
        <v>2020</v>
      </c>
      <c r="B72">
        <f t="shared" ref="B72:P72" si="25">B13*B58</f>
        <v>3899.70885875715</v>
      </c>
      <c r="C72">
        <f t="shared" si="25"/>
        <v>364.811961383671</v>
      </c>
      <c r="D72">
        <f t="shared" si="25"/>
        <v>10785.6214456552</v>
      </c>
      <c r="E72">
        <f t="shared" si="25"/>
        <v>84.6745160350877</v>
      </c>
      <c r="F72">
        <f t="shared" si="25"/>
        <v>504.321995883518</v>
      </c>
      <c r="G72">
        <f t="shared" si="25"/>
        <v>790.071545443396</v>
      </c>
      <c r="H72">
        <f t="shared" si="25"/>
        <v>563.467209204241</v>
      </c>
      <c r="I72">
        <f t="shared" si="25"/>
        <v>357.749608207552</v>
      </c>
      <c r="J72">
        <f t="shared" si="25"/>
        <v>1971.13118001419</v>
      </c>
      <c r="K72">
        <f t="shared" si="25"/>
        <v>610.978108795466</v>
      </c>
      <c r="L72">
        <f t="shared" si="25"/>
        <v>14455.0898430971</v>
      </c>
      <c r="M72">
        <f t="shared" si="25"/>
        <v>1120.29557173814</v>
      </c>
      <c r="N72">
        <f t="shared" si="25"/>
        <v>1822.07341487385</v>
      </c>
      <c r="O72">
        <f t="shared" si="25"/>
        <v>4702.6068069767</v>
      </c>
      <c r="P72">
        <f t="shared" si="25"/>
        <v>2635.85012002962</v>
      </c>
    </row>
    <row r="73" spans="1:16">
      <c r="A73">
        <v>2021</v>
      </c>
      <c r="B73">
        <f t="shared" ref="B73:P73" si="26">B14*B59</f>
        <v>9046.10696018053</v>
      </c>
      <c r="C73">
        <f t="shared" si="26"/>
        <v>1220.32353951892</v>
      </c>
      <c r="D73">
        <f t="shared" si="26"/>
        <v>7024.19371669887</v>
      </c>
      <c r="E73">
        <f t="shared" si="26"/>
        <v>437.412238598156</v>
      </c>
      <c r="F73">
        <f t="shared" si="26"/>
        <v>610.74486925931</v>
      </c>
      <c r="G73">
        <f t="shared" si="26"/>
        <v>952.9676907109</v>
      </c>
      <c r="H73">
        <f t="shared" si="26"/>
        <v>862.721876009577</v>
      </c>
      <c r="I73">
        <f t="shared" si="26"/>
        <v>756.390298020411</v>
      </c>
      <c r="J73">
        <f t="shared" si="26"/>
        <v>3409.51364706662</v>
      </c>
      <c r="K73">
        <f t="shared" si="26"/>
        <v>1346.36960099005</v>
      </c>
      <c r="L73">
        <f t="shared" si="26"/>
        <v>14302.2656302823</v>
      </c>
      <c r="M73">
        <f t="shared" si="26"/>
        <v>1698.78009520095</v>
      </c>
      <c r="N73">
        <f t="shared" si="26"/>
        <v>1699.07321967885</v>
      </c>
      <c r="O73">
        <f t="shared" si="26"/>
        <v>3291.13846910179</v>
      </c>
      <c r="P73">
        <f t="shared" si="26"/>
        <v>5317.52756047867</v>
      </c>
    </row>
    <row r="74" spans="1:16">
      <c r="A74">
        <v>2022</v>
      </c>
      <c r="B74">
        <f t="shared" ref="B74:P74" si="27">B15*B60</f>
        <v>6979.35624931236</v>
      </c>
      <c r="C74">
        <f t="shared" si="27"/>
        <v>1852.17910349113</v>
      </c>
      <c r="D74">
        <f t="shared" si="27"/>
        <v>5579.7893529095</v>
      </c>
      <c r="E74">
        <f t="shared" si="27"/>
        <v>40.8328963381012</v>
      </c>
      <c r="F74">
        <f t="shared" si="27"/>
        <v>1237.03302857637</v>
      </c>
      <c r="G74">
        <f t="shared" si="27"/>
        <v>1517.01402504114</v>
      </c>
      <c r="H74">
        <f t="shared" si="27"/>
        <v>1110.115704245</v>
      </c>
      <c r="I74">
        <f t="shared" si="27"/>
        <v>1074.37928484115</v>
      </c>
      <c r="J74">
        <f t="shared" si="27"/>
        <v>3990.22492898321</v>
      </c>
      <c r="K74">
        <f t="shared" si="27"/>
        <v>3143.25753921032</v>
      </c>
      <c r="L74">
        <f t="shared" si="27"/>
        <v>8018.4830551049</v>
      </c>
      <c r="M74">
        <f t="shared" si="27"/>
        <v>787.515389461506</v>
      </c>
      <c r="N74">
        <f t="shared" si="27"/>
        <v>2254.59920982444</v>
      </c>
      <c r="O74">
        <f t="shared" si="27"/>
        <v>4713.03450761832</v>
      </c>
      <c r="P74">
        <f t="shared" si="27"/>
        <v>1581.30944247525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zoomScale="160" zoomScaleNormal="160" workbookViewId="0">
      <selection activeCell="D19" sqref="D19"/>
    </sheetView>
  </sheetViews>
  <sheetFormatPr defaultColWidth="9" defaultRowHeight="13.5"/>
  <cols>
    <col min="1" max="2" width="12.625"/>
    <col min="3" max="3" width="11.4833333333333" customWidth="1"/>
    <col min="4" max="4" width="13.7416666666667" customWidth="1"/>
    <col min="5" max="5" width="11.8" customWidth="1"/>
    <col min="7" max="8" width="12.625"/>
    <col min="10" max="11" width="12.625"/>
  </cols>
  <sheetData>
    <row r="1" spans="1:11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17</v>
      </c>
      <c r="I1" t="s">
        <v>37</v>
      </c>
      <c r="J1" t="s">
        <v>36</v>
      </c>
      <c r="K1" t="s">
        <v>17</v>
      </c>
    </row>
    <row r="2" spans="1:11">
      <c r="A2">
        <v>2011</v>
      </c>
      <c r="B2">
        <f>G2</f>
        <v>453.839721583203</v>
      </c>
      <c r="C2">
        <f>H2</f>
        <v>11985.4800806684</v>
      </c>
      <c r="D2">
        <f>J2</f>
        <v>4388.68033405028</v>
      </c>
      <c r="E2">
        <f>K2</f>
        <v>37059.3903008796</v>
      </c>
      <c r="F2">
        <v>2011</v>
      </c>
      <c r="G2">
        <f>SUMIF(Solar!$B$2:$N$2,0,Solar!$B34:$N34)</f>
        <v>453.839721583203</v>
      </c>
      <c r="H2">
        <f>SUMIF(Solar!$B$2:$N$2,1,Solar!$B34:$N34)</f>
        <v>11985.4800806684</v>
      </c>
      <c r="I2">
        <v>2011</v>
      </c>
      <c r="J2">
        <f>SUMIF(Solar!$B$2:$N$2,0,Solar!$B63:$N63)</f>
        <v>4388.68033405028</v>
      </c>
      <c r="K2">
        <f>SUMIF(Solar!$B$2:$N$2,1,Solar!$B63:$N63)</f>
        <v>37059.3903008796</v>
      </c>
    </row>
    <row r="3" spans="1:11">
      <c r="A3">
        <v>2012</v>
      </c>
      <c r="B3">
        <f>B2+G3</f>
        <v>2274.35205588057</v>
      </c>
      <c r="C3">
        <f t="shared" ref="C3:C13" si="0">C2+H3</f>
        <v>24225.0979550461</v>
      </c>
      <c r="D3">
        <f t="shared" ref="D3:D13" si="1">D2+J3</f>
        <v>13111.9978818197</v>
      </c>
      <c r="E3">
        <f t="shared" ref="E3:E13" si="2">E2+K3</f>
        <v>78462.8854064063</v>
      </c>
      <c r="F3">
        <v>2012</v>
      </c>
      <c r="G3">
        <f>SUMIF(Solar!$B$2:$N$2,0,Solar!$B35:$N35)</f>
        <v>1820.51233429737</v>
      </c>
      <c r="H3">
        <f>SUMIF(Solar!$B$2:$N$2,1,Solar!$B35:$N35)</f>
        <v>12239.6178743777</v>
      </c>
      <c r="I3">
        <v>2012</v>
      </c>
      <c r="J3">
        <f>SUMIF(Solar!$B$2:$N$2,0,Solar!$B64:$N64)</f>
        <v>8723.31754776947</v>
      </c>
      <c r="K3">
        <f>SUMIF(Solar!$B$2:$N$2,1,Solar!$B64:$N64)</f>
        <v>41403.4951055267</v>
      </c>
    </row>
    <row r="4" spans="1:11">
      <c r="A4">
        <v>2013</v>
      </c>
      <c r="B4">
        <f t="shared" ref="B3:B13" si="3">B3+G4</f>
        <v>13934.6194733686</v>
      </c>
      <c r="C4">
        <f t="shared" si="0"/>
        <v>36949.6399813168</v>
      </c>
      <c r="D4">
        <f t="shared" si="1"/>
        <v>36764.7079844199</v>
      </c>
      <c r="E4">
        <f t="shared" si="2"/>
        <v>124606.208351177</v>
      </c>
      <c r="F4">
        <v>2013</v>
      </c>
      <c r="G4">
        <f>SUMIF(Solar!$B$2:$N$2,0,Solar!$B36:$N36)</f>
        <v>11660.267417488</v>
      </c>
      <c r="H4">
        <f>SUMIF(Solar!$B$2:$N$2,1,Solar!$B36:$N36)</f>
        <v>12724.5420262707</v>
      </c>
      <c r="I4">
        <v>2013</v>
      </c>
      <c r="J4">
        <f>SUMIF(Solar!$B$2:$N$2,0,Solar!$B65:$N65)</f>
        <v>23652.7101026002</v>
      </c>
      <c r="K4">
        <f>SUMIF(Solar!$B$2:$N$2,1,Solar!$B65:$N65)</f>
        <v>46143.3229447707</v>
      </c>
    </row>
    <row r="5" spans="1:11">
      <c r="A5">
        <v>2014</v>
      </c>
      <c r="B5">
        <f t="shared" si="3"/>
        <v>30933.490864279</v>
      </c>
      <c r="C5">
        <f t="shared" si="0"/>
        <v>57368.5916350724</v>
      </c>
      <c r="D5">
        <f t="shared" si="1"/>
        <v>65910.1954557855</v>
      </c>
      <c r="E5">
        <f t="shared" si="2"/>
        <v>182709.672040401</v>
      </c>
      <c r="F5">
        <v>2014</v>
      </c>
      <c r="G5">
        <f>SUMIF(Solar!$B$2:$N$2,0,Solar!$B37:$N37)</f>
        <v>16998.8713909104</v>
      </c>
      <c r="H5">
        <f>SUMIF(Solar!$B$2:$N$2,1,Solar!$B37:$N37)</f>
        <v>20418.9516537556</v>
      </c>
      <c r="I5">
        <v>2014</v>
      </c>
      <c r="J5">
        <f>SUMIF(Solar!$B$2:$N$2,0,Solar!$B66:$N66)</f>
        <v>29145.4874713656</v>
      </c>
      <c r="K5">
        <f>SUMIF(Solar!$B$2:$N$2,1,Solar!$B66:$N66)</f>
        <v>58103.4636892243</v>
      </c>
    </row>
    <row r="6" spans="1:11">
      <c r="A6">
        <v>2015</v>
      </c>
      <c r="B6">
        <f t="shared" si="3"/>
        <v>60010.8408097956</v>
      </c>
      <c r="C6">
        <f t="shared" si="0"/>
        <v>87033.1466576188</v>
      </c>
      <c r="D6">
        <f t="shared" si="1"/>
        <v>99085.9108257974</v>
      </c>
      <c r="E6">
        <f t="shared" si="2"/>
        <v>250132.52219574</v>
      </c>
      <c r="F6">
        <v>2015</v>
      </c>
      <c r="G6">
        <f>SUMIF(Solar!$B$2:$N$2,0,Solar!$B38:$N38)</f>
        <v>29077.3499455166</v>
      </c>
      <c r="H6">
        <f>SUMIF(Solar!$B$2:$N$2,1,Solar!$B38:$N38)</f>
        <v>29664.5550225463</v>
      </c>
      <c r="I6">
        <v>2015</v>
      </c>
      <c r="J6">
        <f>SUMIF(Solar!$B$2:$N$2,0,Solar!$B67:$N67)</f>
        <v>33175.7153700118</v>
      </c>
      <c r="K6">
        <f>SUMIF(Solar!$B$2:$N$2,1,Solar!$B67:$N67)</f>
        <v>67422.850155339</v>
      </c>
    </row>
    <row r="7" spans="1:11">
      <c r="A7">
        <v>2016</v>
      </c>
      <c r="B7">
        <f t="shared" si="3"/>
        <v>147160.020343942</v>
      </c>
      <c r="C7">
        <f t="shared" si="0"/>
        <v>129222.320607125</v>
      </c>
      <c r="D7">
        <f t="shared" si="1"/>
        <v>161692.623014754</v>
      </c>
      <c r="E7">
        <f t="shared" si="2"/>
        <v>322488.626672386</v>
      </c>
      <c r="F7">
        <v>2016</v>
      </c>
      <c r="G7">
        <f>SUMIF(Solar!$B$2:$N$2,0,Solar!$B39:$N39)</f>
        <v>87149.1795341465</v>
      </c>
      <c r="H7">
        <f>SUMIF(Solar!$B$2:$N$2,1,Solar!$B39:$N39)</f>
        <v>42189.1739495059</v>
      </c>
      <c r="I7">
        <v>2016</v>
      </c>
      <c r="J7">
        <f>SUMIF(Solar!$B$2:$N$2,0,Solar!$B68:$N68)</f>
        <v>62606.7121889564</v>
      </c>
      <c r="K7">
        <f>SUMIF(Solar!$B$2:$N$2,1,Solar!$B68:$N68)</f>
        <v>72356.1044766459</v>
      </c>
    </row>
    <row r="8" spans="1:11">
      <c r="A8">
        <v>2017</v>
      </c>
      <c r="B8">
        <f t="shared" si="3"/>
        <v>316674.627897155</v>
      </c>
      <c r="C8">
        <f t="shared" si="0"/>
        <v>169395.354932112</v>
      </c>
      <c r="D8">
        <f t="shared" si="1"/>
        <v>247030.631886063</v>
      </c>
      <c r="E8">
        <f t="shared" si="2"/>
        <v>386736.993016068</v>
      </c>
      <c r="F8">
        <v>2017</v>
      </c>
      <c r="G8">
        <f>SUMIF(Solar!$B$2:$N$2,0,Solar!$B40:$N40)</f>
        <v>169514.607553213</v>
      </c>
      <c r="H8">
        <f>SUMIF(Solar!$B$2:$N$2,1,Solar!$B40:$N40)</f>
        <v>40173.0343249875</v>
      </c>
      <c r="I8">
        <v>2017</v>
      </c>
      <c r="J8">
        <f>SUMIF(Solar!$B$2:$N$2,0,Solar!$B69:$N69)</f>
        <v>85338.0088713089</v>
      </c>
      <c r="K8">
        <f>SUMIF(Solar!$B$2:$N$2,1,Solar!$B69:$N69)</f>
        <v>64248.366343682</v>
      </c>
    </row>
    <row r="9" spans="1:11">
      <c r="A9">
        <v>2018</v>
      </c>
      <c r="B9">
        <f t="shared" si="3"/>
        <v>484059.225770623</v>
      </c>
      <c r="C9">
        <f t="shared" si="0"/>
        <v>217334.347703837</v>
      </c>
      <c r="D9">
        <f t="shared" si="1"/>
        <v>322382.070294078</v>
      </c>
      <c r="E9">
        <f t="shared" si="2"/>
        <v>459672.525579069</v>
      </c>
      <c r="F9">
        <v>2018</v>
      </c>
      <c r="G9">
        <f>SUMIF(Solar!$B$2:$N$2,0,Solar!$B41:$N41)</f>
        <v>167384.597873468</v>
      </c>
      <c r="H9">
        <f>SUMIF(Solar!$B$2:$N$2,1,Solar!$B41:$N41)</f>
        <v>47938.9927717253</v>
      </c>
      <c r="I9">
        <v>2018</v>
      </c>
      <c r="J9">
        <f>SUMIF(Solar!$B$2:$N$2,0,Solar!$B70:$N70)</f>
        <v>75351.4384080152</v>
      </c>
      <c r="K9">
        <f>SUMIF(Solar!$B$2:$N$2,1,Solar!$B70:$N70)</f>
        <v>72935.5325630004</v>
      </c>
    </row>
    <row r="10" spans="1:11">
      <c r="A10">
        <v>2019</v>
      </c>
      <c r="B10">
        <f t="shared" si="3"/>
        <v>632418.319824017</v>
      </c>
      <c r="C10">
        <f t="shared" si="0"/>
        <v>290791.396178855</v>
      </c>
      <c r="D10">
        <f t="shared" si="1"/>
        <v>390380.230431361</v>
      </c>
      <c r="E10">
        <f t="shared" si="2"/>
        <v>575057.324202138</v>
      </c>
      <c r="F10">
        <v>2019</v>
      </c>
      <c r="G10">
        <f>SUMIF(Solar!$B$2:$N$2,0,Solar!$B42:$N42)</f>
        <v>148359.094053394</v>
      </c>
      <c r="H10">
        <f>SUMIF(Solar!$B$2:$N$2,1,Solar!$B42:$N42)</f>
        <v>73457.0484750179</v>
      </c>
      <c r="I10">
        <v>2019</v>
      </c>
      <c r="J10">
        <f>SUMIF(Solar!$B$2:$N$2,0,Solar!$B71:$N71)</f>
        <v>67998.1601372835</v>
      </c>
      <c r="K10">
        <f>SUMIF(Solar!$B$2:$N$2,1,Solar!$B71:$N71)</f>
        <v>115384.798623069</v>
      </c>
    </row>
    <row r="11" spans="1:11">
      <c r="A11">
        <v>2020</v>
      </c>
      <c r="B11">
        <f t="shared" si="3"/>
        <v>855159.375817084</v>
      </c>
      <c r="C11">
        <f t="shared" si="0"/>
        <v>401088.604670647</v>
      </c>
      <c r="D11">
        <f t="shared" si="1"/>
        <v>458191.071283363</v>
      </c>
      <c r="E11">
        <f t="shared" si="2"/>
        <v>699853.2267167</v>
      </c>
      <c r="F11">
        <v>2020</v>
      </c>
      <c r="G11">
        <f>SUMIF(Solar!$B$2:$N$2,0,Solar!$B43:$N43)</f>
        <v>222741.055993067</v>
      </c>
      <c r="H11">
        <f>SUMIF(Solar!$B$2:$N$2,1,Solar!$B43:$N43)</f>
        <v>110297.208491792</v>
      </c>
      <c r="I11">
        <v>2020</v>
      </c>
      <c r="J11">
        <f>SUMIF(Solar!$B$2:$N$2,0,Solar!$B72:$N72)</f>
        <v>67810.8408520014</v>
      </c>
      <c r="K11">
        <f>SUMIF(Solar!$B$2:$N$2,1,Solar!$B72:$N72)</f>
        <v>124795.902514562</v>
      </c>
    </row>
    <row r="12" spans="1:11">
      <c r="A12">
        <v>2021</v>
      </c>
      <c r="B12">
        <f t="shared" si="3"/>
        <v>1113517.80034346</v>
      </c>
      <c r="C12">
        <f t="shared" si="0"/>
        <v>554061.921069444</v>
      </c>
      <c r="D12">
        <f t="shared" si="1"/>
        <v>534790.987941351</v>
      </c>
      <c r="E12">
        <f t="shared" si="2"/>
        <v>856113.612714078</v>
      </c>
      <c r="F12">
        <v>2021</v>
      </c>
      <c r="G12">
        <f>SUMIF(Solar!$B$2:$N$2,0,Solar!$B44:$N44)</f>
        <v>258358.424526379</v>
      </c>
      <c r="H12">
        <f>SUMIF(Solar!$B$2:$N$2,1,Solar!$B44:$N44)</f>
        <v>152973.316398797</v>
      </c>
      <c r="I12">
        <v>2021</v>
      </c>
      <c r="J12">
        <f>SUMIF(Solar!$B$2:$N$2,0,Solar!$B73:$N73)</f>
        <v>76599.9166579883</v>
      </c>
      <c r="K12">
        <f>SUMIF(Solar!$B$2:$N$2,1,Solar!$B73:$N73)</f>
        <v>156260.385997378</v>
      </c>
    </row>
    <row r="13" spans="1:11">
      <c r="A13">
        <v>2022</v>
      </c>
      <c r="B13">
        <f t="shared" si="3"/>
        <v>1543649.45222439</v>
      </c>
      <c r="C13">
        <f t="shared" si="0"/>
        <v>742373.072175805</v>
      </c>
      <c r="D13">
        <f t="shared" si="1"/>
        <v>635357.437592854</v>
      </c>
      <c r="E13">
        <f t="shared" si="2"/>
        <v>1019455.51361018</v>
      </c>
      <c r="F13">
        <v>2022</v>
      </c>
      <c r="G13">
        <f>SUMIF(Solar!$B$2:$N$2,0,Solar!$B45:$N45)</f>
        <v>430131.65188093</v>
      </c>
      <c r="H13">
        <f>SUMIF(Solar!$B$2:$N$2,1,Solar!$B45:$N45)</f>
        <v>188311.151106361</v>
      </c>
      <c r="I13">
        <v>2022</v>
      </c>
      <c r="J13">
        <f>SUMIF(Solar!$B$2:$N$2,0,Solar!$B74:$N74)</f>
        <v>100566.449651503</v>
      </c>
      <c r="K13">
        <f>SUMIF(Solar!$B$2:$N$2,1,Solar!$B74:$N74)</f>
        <v>163341.900896098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zoomScale="160" zoomScaleNormal="160" workbookViewId="0">
      <selection activeCell="D13" sqref="D13"/>
    </sheetView>
  </sheetViews>
  <sheetFormatPr defaultColWidth="9" defaultRowHeight="13.5"/>
  <cols>
    <col min="2" max="4" width="12.625"/>
    <col min="5" max="6" width="10.425" customWidth="1"/>
    <col min="7" max="7" width="9.575" customWidth="1"/>
    <col min="8" max="8" width="12.625"/>
    <col min="10" max="11" width="12.625"/>
  </cols>
  <sheetData>
    <row r="1" spans="1:11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17</v>
      </c>
      <c r="I1" t="s">
        <v>37</v>
      </c>
      <c r="J1" t="s">
        <v>36</v>
      </c>
      <c r="K1" t="s">
        <v>17</v>
      </c>
    </row>
    <row r="2" spans="1:11">
      <c r="A2">
        <v>2011</v>
      </c>
      <c r="B2">
        <f>G2</f>
        <v>592.260080017913</v>
      </c>
      <c r="C2">
        <f>H2</f>
        <v>390.259906651224</v>
      </c>
      <c r="D2">
        <f>J2</f>
        <v>1519.77050019741</v>
      </c>
      <c r="E2">
        <f>K2</f>
        <v>3229.28658915913</v>
      </c>
      <c r="F2">
        <v>2011</v>
      </c>
      <c r="G2">
        <f>SUMIF(Wind!$B$2:$P$2,0,Wind!$B34:$P34)</f>
        <v>592.260080017913</v>
      </c>
      <c r="H2">
        <f>SUMIF(Wind!$B$2:$P$2,1,Wind!$B34:$P34)</f>
        <v>390.259906651224</v>
      </c>
      <c r="I2">
        <v>2011</v>
      </c>
      <c r="J2">
        <f>SUMIF(Wind!$B$2:$P$2,0,Wind!$B63:$P63)</f>
        <v>1519.77050019741</v>
      </c>
      <c r="K2">
        <f>SUMIF(Wind!$B$2:$P$2,1,Wind!$B63:$P63)</f>
        <v>3229.28658915913</v>
      </c>
    </row>
    <row r="3" spans="1:11">
      <c r="A3">
        <v>2012</v>
      </c>
      <c r="B3">
        <f>B2+G3</f>
        <v>1581.89468996221</v>
      </c>
      <c r="C3">
        <f>C2+H3</f>
        <v>2627.34703202243</v>
      </c>
      <c r="D3">
        <f>D2+J3</f>
        <v>4096.90071595836</v>
      </c>
      <c r="E3">
        <f>E2+K3</f>
        <v>12593.6504674286</v>
      </c>
      <c r="F3">
        <v>2012</v>
      </c>
      <c r="G3">
        <f>SUMIF(Wind!$B$2:$P$2,0,Wind!$B35:$P35)</f>
        <v>989.634609944292</v>
      </c>
      <c r="H3">
        <f>SUMIF(Wind!$B$2:$P$2,1,Wind!$B35:$P35)</f>
        <v>2237.0871253712</v>
      </c>
      <c r="I3">
        <v>2012</v>
      </c>
      <c r="J3">
        <f>SUMIF(Wind!$B$2:$P$2,0,Wind!$B64:$P64)</f>
        <v>2577.13021576095</v>
      </c>
      <c r="K3">
        <f>SUMIF(Wind!$B$2:$P$2,1,Wind!$B64:$P64)</f>
        <v>9364.36387826944</v>
      </c>
    </row>
    <row r="4" spans="1:11">
      <c r="A4">
        <v>2013</v>
      </c>
      <c r="B4">
        <f t="shared" ref="B4:B13" si="0">B3+G4</f>
        <v>3001.08626311794</v>
      </c>
      <c r="C4">
        <f t="shared" ref="C4:C13" si="1">C3+H4</f>
        <v>3068.0201229683</v>
      </c>
      <c r="D4">
        <f t="shared" ref="D4:D13" si="2">D3+J4</f>
        <v>7154.74449558613</v>
      </c>
      <c r="E4">
        <f t="shared" ref="E4:E13" si="3">E3+K4</f>
        <v>17474.7011941408</v>
      </c>
      <c r="F4">
        <v>2013</v>
      </c>
      <c r="G4">
        <f>SUMIF(Wind!$B$2:$P$2,0,Wind!$B36:$P36)</f>
        <v>1419.19157315573</v>
      </c>
      <c r="H4">
        <f>SUMIF(Wind!$B$2:$P$2,1,Wind!$B36:$P36)</f>
        <v>440.673090945877</v>
      </c>
      <c r="I4">
        <v>2013</v>
      </c>
      <c r="J4">
        <f>SUMIF(Wind!$B$2:$P$2,0,Wind!$B65:$P65)</f>
        <v>3057.84377962777</v>
      </c>
      <c r="K4">
        <f>SUMIF(Wind!$B$2:$P$2,1,Wind!$B65:$P65)</f>
        <v>4881.05072671224</v>
      </c>
    </row>
    <row r="5" spans="1:11">
      <c r="A5">
        <v>2014</v>
      </c>
      <c r="B5">
        <f t="shared" si="0"/>
        <v>5673.80510856317</v>
      </c>
      <c r="C5">
        <f t="shared" si="1"/>
        <v>4429.82426730231</v>
      </c>
      <c r="D5">
        <f t="shared" si="2"/>
        <v>15637.0467115279</v>
      </c>
      <c r="E5">
        <f t="shared" si="3"/>
        <v>26610.9575987489</v>
      </c>
      <c r="F5">
        <v>2014</v>
      </c>
      <c r="G5">
        <f>SUMIF(Wind!$B$2:$P$2,0,Wind!$B37:$P37)</f>
        <v>2672.71884544523</v>
      </c>
      <c r="H5">
        <f>SUMIF(Wind!$B$2:$P$2,1,Wind!$B37:$P37)</f>
        <v>1361.80414433401</v>
      </c>
      <c r="I5">
        <v>2014</v>
      </c>
      <c r="J5">
        <f>SUMIF(Wind!$B$2:$P$2,0,Wind!$B66:$P66)</f>
        <v>8482.30221594173</v>
      </c>
      <c r="K5">
        <f>SUMIF(Wind!$B$2:$P$2,1,Wind!$B66:$P66)</f>
        <v>9136.25640460806</v>
      </c>
    </row>
    <row r="6" spans="1:11">
      <c r="A6">
        <v>2015</v>
      </c>
      <c r="B6">
        <f t="shared" si="0"/>
        <v>11586.3194491638</v>
      </c>
      <c r="C6">
        <f t="shared" si="1"/>
        <v>7103.95578512974</v>
      </c>
      <c r="D6">
        <f t="shared" si="2"/>
        <v>27220.8157059711</v>
      </c>
      <c r="E6">
        <f t="shared" si="3"/>
        <v>40397.4069445063</v>
      </c>
      <c r="F6">
        <v>2015</v>
      </c>
      <c r="G6">
        <f>SUMIF(Wind!$B$2:$P$2,0,Wind!$B38:$P38)</f>
        <v>5912.5143406006</v>
      </c>
      <c r="H6">
        <f>SUMIF(Wind!$B$2:$P$2,1,Wind!$B38:$P38)</f>
        <v>2674.13151782743</v>
      </c>
      <c r="I6">
        <v>2015</v>
      </c>
      <c r="J6">
        <f>SUMIF(Wind!$B$2:$P$2,0,Wind!$B67:$P67)</f>
        <v>11583.7689944433</v>
      </c>
      <c r="K6">
        <f>SUMIF(Wind!$B$2:$P$2,1,Wind!$B67:$P67)</f>
        <v>13786.4493457575</v>
      </c>
    </row>
    <row r="7" spans="1:11">
      <c r="A7">
        <v>2016</v>
      </c>
      <c r="B7">
        <f t="shared" si="0"/>
        <v>15563.2116552584</v>
      </c>
      <c r="C7">
        <f t="shared" si="1"/>
        <v>10357.3142997556</v>
      </c>
      <c r="D7">
        <f t="shared" si="2"/>
        <v>38169.7146707532</v>
      </c>
      <c r="E7">
        <f t="shared" si="3"/>
        <v>54387.5696603748</v>
      </c>
      <c r="F7">
        <v>2016</v>
      </c>
      <c r="G7">
        <f>SUMIF(Wind!$B$2:$P$2,0,Wind!$B39:$P39)</f>
        <v>3976.89220609468</v>
      </c>
      <c r="H7">
        <f>SUMIF(Wind!$B$2:$P$2,1,Wind!$B39:$P39)</f>
        <v>3253.35851462583</v>
      </c>
      <c r="I7">
        <v>2016</v>
      </c>
      <c r="J7">
        <f>SUMIF(Wind!$B$2:$P$2,0,Wind!$B68:$P68)</f>
        <v>10948.8989647821</v>
      </c>
      <c r="K7">
        <f>SUMIF(Wind!$B$2:$P$2,1,Wind!$B68:$P68)</f>
        <v>13990.1627158685</v>
      </c>
    </row>
    <row r="8" spans="1:11">
      <c r="A8">
        <v>2017</v>
      </c>
      <c r="B8">
        <f t="shared" si="0"/>
        <v>19500.0546133102</v>
      </c>
      <c r="C8">
        <f t="shared" si="1"/>
        <v>13430.5748554794</v>
      </c>
      <c r="D8">
        <f t="shared" si="2"/>
        <v>48280.3028370364</v>
      </c>
      <c r="E8">
        <f t="shared" si="3"/>
        <v>68253.3724614216</v>
      </c>
      <c r="F8">
        <v>2017</v>
      </c>
      <c r="G8">
        <f>SUMIF(Wind!$B$2:$P$2,0,Wind!$B40:$P40)</f>
        <v>3936.84295805175</v>
      </c>
      <c r="H8">
        <f>SUMIF(Wind!$B$2:$P$2,1,Wind!$B40:$P40)</f>
        <v>3073.26055572382</v>
      </c>
      <c r="I8">
        <v>2017</v>
      </c>
      <c r="J8">
        <f>SUMIF(Wind!$B$2:$P$2,0,Wind!$B69:$P69)</f>
        <v>10110.5881662832</v>
      </c>
      <c r="K8">
        <f>SUMIF(Wind!$B$2:$P$2,1,Wind!$B69:$P69)</f>
        <v>13865.8028010468</v>
      </c>
    </row>
    <row r="9" spans="1:11">
      <c r="A9">
        <v>2018</v>
      </c>
      <c r="B9">
        <f t="shared" si="0"/>
        <v>24793.7210430822</v>
      </c>
      <c r="C9">
        <f t="shared" si="1"/>
        <v>17123.0529676599</v>
      </c>
      <c r="D9">
        <f t="shared" si="2"/>
        <v>59317.1942221601</v>
      </c>
      <c r="E9">
        <f t="shared" si="3"/>
        <v>83752.5631190304</v>
      </c>
      <c r="F9">
        <v>2018</v>
      </c>
      <c r="G9">
        <f>SUMIF(Wind!$B$2:$P$2,0,Wind!$B41:$P41)</f>
        <v>5293.66642977198</v>
      </c>
      <c r="H9">
        <f>SUMIF(Wind!$B$2:$P$2,1,Wind!$B41:$P41)</f>
        <v>3692.47811218055</v>
      </c>
      <c r="I9">
        <v>2018</v>
      </c>
      <c r="J9">
        <f>SUMIF(Wind!$B$2:$P$2,0,Wind!$B70:$P70)</f>
        <v>11036.8913851236</v>
      </c>
      <c r="K9">
        <f>SUMIF(Wind!$B$2:$P$2,1,Wind!$B70:$P70)</f>
        <v>15499.1906576088</v>
      </c>
    </row>
    <row r="10" spans="1:11">
      <c r="A10">
        <v>2019</v>
      </c>
      <c r="B10">
        <f t="shared" si="0"/>
        <v>31572.473259028</v>
      </c>
      <c r="C10">
        <f t="shared" si="1"/>
        <v>21994.6618236294</v>
      </c>
      <c r="D10">
        <f t="shared" si="2"/>
        <v>68559.1848056857</v>
      </c>
      <c r="E10">
        <f t="shared" si="3"/>
        <v>104214.449772834</v>
      </c>
      <c r="F10">
        <v>2019</v>
      </c>
      <c r="G10">
        <f>SUMIF(Wind!$B$2:$P$2,0,Wind!$B42:$P42)</f>
        <v>6778.75221594579</v>
      </c>
      <c r="H10">
        <f>SUMIF(Wind!$B$2:$P$2,1,Wind!$B42:$P42)</f>
        <v>4871.60885596951</v>
      </c>
      <c r="I10">
        <v>2019</v>
      </c>
      <c r="J10">
        <f>SUMIF(Wind!$B$2:$P$2,0,Wind!$B71:$P71)</f>
        <v>9241.99058352562</v>
      </c>
      <c r="K10">
        <f>SUMIF(Wind!$B$2:$P$2,1,Wind!$B71:$P71)</f>
        <v>20461.8866538039</v>
      </c>
    </row>
    <row r="11" spans="1:11">
      <c r="A11">
        <v>2020</v>
      </c>
      <c r="B11">
        <f t="shared" si="0"/>
        <v>54380.8915876216</v>
      </c>
      <c r="C11">
        <f t="shared" si="1"/>
        <v>30235.6221139275</v>
      </c>
      <c r="D11">
        <f t="shared" si="2"/>
        <v>89630.8846980171</v>
      </c>
      <c r="E11">
        <f t="shared" si="3"/>
        <v>127811.202066598</v>
      </c>
      <c r="F11">
        <v>2020</v>
      </c>
      <c r="G11">
        <f>SUMIF(Wind!$B$2:$P$2,0,Wind!$B43:$P43)</f>
        <v>22808.4183285936</v>
      </c>
      <c r="H11">
        <f>SUMIF(Wind!$B$2:$P$2,1,Wind!$B43:$P43)</f>
        <v>8240.96029029801</v>
      </c>
      <c r="I11">
        <v>2020</v>
      </c>
      <c r="J11">
        <f>SUMIF(Wind!$B$2:$P$2,0,Wind!$B72:$P72)</f>
        <v>21071.6998923314</v>
      </c>
      <c r="K11">
        <f>SUMIF(Wind!$B$2:$P$2,1,Wind!$B72:$P72)</f>
        <v>23596.7522937635</v>
      </c>
    </row>
    <row r="12" spans="1:11">
      <c r="A12">
        <v>2021</v>
      </c>
      <c r="B12">
        <f t="shared" si="0"/>
        <v>71731.8575120298</v>
      </c>
      <c r="C12">
        <f t="shared" si="1"/>
        <v>40504.5250189986</v>
      </c>
      <c r="D12">
        <f t="shared" si="2"/>
        <v>111553.825815209</v>
      </c>
      <c r="E12">
        <f t="shared" si="3"/>
        <v>157863.790361202</v>
      </c>
      <c r="F12">
        <v>2021</v>
      </c>
      <c r="G12">
        <f>SUMIF(Wind!$B$2:$P$2,0,Wind!$B44:$P44)</f>
        <v>17350.9659244082</v>
      </c>
      <c r="H12">
        <f>SUMIF(Wind!$B$2:$P$2,1,Wind!$B44:$P44)</f>
        <v>10268.9029050711</v>
      </c>
      <c r="I12">
        <v>2021</v>
      </c>
      <c r="J12">
        <f>SUMIF(Wind!$B$2:$P$2,0,Wind!$B73:$P73)</f>
        <v>21922.9411171917</v>
      </c>
      <c r="K12">
        <f>SUMIF(Wind!$B$2:$P$2,1,Wind!$B73:$P73)</f>
        <v>30052.5882946042</v>
      </c>
    </row>
    <row r="13" spans="1:11">
      <c r="A13">
        <v>2022</v>
      </c>
      <c r="B13">
        <f t="shared" si="0"/>
        <v>87214.2873690395</v>
      </c>
      <c r="C13">
        <f t="shared" si="1"/>
        <v>46718.7565920227</v>
      </c>
      <c r="D13">
        <f t="shared" si="2"/>
        <v>130723.637018755</v>
      </c>
      <c r="E13">
        <f t="shared" si="3"/>
        <v>182573.102875088</v>
      </c>
      <c r="F13">
        <v>2022</v>
      </c>
      <c r="G13">
        <f>SUMIF(Wind!$B$2:$P$2,0,Wind!$B45:$P45)</f>
        <v>15482.4298570097</v>
      </c>
      <c r="H13">
        <f>SUMIF(Wind!$B$2:$P$2,1,Wind!$B45:$P45)</f>
        <v>6214.23157302412</v>
      </c>
      <c r="I13">
        <v>2022</v>
      </c>
      <c r="J13">
        <f>SUMIF(Wind!$B$2:$P$2,0,Wind!$B74:$P74)</f>
        <v>19169.8112035467</v>
      </c>
      <c r="K13">
        <f>SUMIF(Wind!$B$2:$P$2,1,Wind!$B74:$P74)</f>
        <v>24709.312513886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6"/>
  <sheetViews>
    <sheetView tabSelected="1" zoomScale="115" zoomScaleNormal="115" workbookViewId="0">
      <selection activeCell="L17" sqref="L17"/>
    </sheetView>
  </sheetViews>
  <sheetFormatPr defaultColWidth="9" defaultRowHeight="13.5"/>
  <cols>
    <col min="4" max="4" width="21.7333333333333" customWidth="1"/>
    <col min="5" max="5" width="12.625"/>
    <col min="6" max="8" width="13.75"/>
    <col min="10" max="10" width="12.1666666666667" customWidth="1"/>
    <col min="11" max="11" width="12.925" customWidth="1"/>
  </cols>
  <sheetData>
    <row r="1" spans="2:11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>
      <c r="A2">
        <v>32</v>
      </c>
      <c r="B2" t="s">
        <v>48</v>
      </c>
      <c r="C2" t="s">
        <v>2</v>
      </c>
      <c r="D2" t="s">
        <v>49</v>
      </c>
      <c r="E2">
        <v>27849886583135.5</v>
      </c>
      <c r="F2">
        <v>1147718.23676598</v>
      </c>
      <c r="G2">
        <v>74288.1572000174</v>
      </c>
      <c r="H2">
        <v>1222006.393966</v>
      </c>
      <c r="I2">
        <v>290417.205579146</v>
      </c>
      <c r="J2">
        <v>44862.9562726786</v>
      </c>
      <c r="K2">
        <v>335280.161851825</v>
      </c>
    </row>
    <row r="3" spans="1:11">
      <c r="A3">
        <v>184</v>
      </c>
      <c r="B3" t="s">
        <v>50</v>
      </c>
      <c r="C3" t="s">
        <v>11</v>
      </c>
      <c r="D3" t="s">
        <v>51</v>
      </c>
      <c r="E3">
        <v>23113100537049.4</v>
      </c>
      <c r="F3">
        <v>326356.860346371</v>
      </c>
      <c r="G3">
        <v>34867.7178112767</v>
      </c>
      <c r="H3">
        <v>361224.578157648</v>
      </c>
      <c r="I3">
        <v>313989.302701169</v>
      </c>
      <c r="J3">
        <v>79163.9252690086</v>
      </c>
      <c r="K3">
        <v>393153.227970178</v>
      </c>
    </row>
    <row r="4" spans="1:11">
      <c r="A4">
        <v>87</v>
      </c>
      <c r="B4" t="s">
        <v>52</v>
      </c>
      <c r="C4" t="s">
        <v>7</v>
      </c>
      <c r="D4" t="s">
        <v>51</v>
      </c>
      <c r="E4">
        <v>5296220731881.53</v>
      </c>
      <c r="F4">
        <v>94008.6908553681</v>
      </c>
      <c r="G4">
        <v>282.162325154728</v>
      </c>
      <c r="H4">
        <v>94290.8531805228</v>
      </c>
      <c r="I4">
        <v>140727.809769083</v>
      </c>
      <c r="J4">
        <v>1007.42505763023</v>
      </c>
      <c r="K4">
        <v>141735.234826713</v>
      </c>
    </row>
    <row r="5" spans="1:11">
      <c r="A5">
        <v>78</v>
      </c>
      <c r="B5" t="s">
        <v>53</v>
      </c>
      <c r="C5" t="s">
        <v>5</v>
      </c>
      <c r="D5" t="s">
        <v>54</v>
      </c>
      <c r="E5">
        <v>10193555145927.3</v>
      </c>
      <c r="F5">
        <v>115928.34000646</v>
      </c>
      <c r="G5">
        <v>1239.56548340817</v>
      </c>
      <c r="H5">
        <v>117167.905489868</v>
      </c>
      <c r="I5">
        <v>174899.463171838</v>
      </c>
      <c r="J5">
        <v>10699.6008429927</v>
      </c>
      <c r="K5">
        <v>185599.064014831</v>
      </c>
    </row>
    <row r="6" spans="1:11">
      <c r="A6">
        <v>45</v>
      </c>
      <c r="B6" t="s">
        <v>55</v>
      </c>
      <c r="C6" t="s">
        <v>4</v>
      </c>
      <c r="D6" t="s">
        <v>51</v>
      </c>
      <c r="E6">
        <v>4848335897390.62</v>
      </c>
      <c r="F6">
        <v>35668.5198207758</v>
      </c>
      <c r="G6">
        <v>2259.97056116389</v>
      </c>
      <c r="H6">
        <v>37928.4903819397</v>
      </c>
      <c r="I6">
        <v>64508.4513687881</v>
      </c>
      <c r="J6">
        <v>14782.0094791234</v>
      </c>
      <c r="K6">
        <v>79290.4608479115</v>
      </c>
    </row>
    <row r="7" spans="1:11">
      <c r="A7">
        <v>8</v>
      </c>
      <c r="B7" t="s">
        <v>56</v>
      </c>
      <c r="C7" t="s">
        <v>1</v>
      </c>
      <c r="D7" t="s">
        <v>51</v>
      </c>
      <c r="E7">
        <v>1437227897054.41</v>
      </c>
      <c r="F7">
        <v>39453.6671167373</v>
      </c>
      <c r="G7">
        <v>1149.75691915425</v>
      </c>
      <c r="H7">
        <v>40603.4240358916</v>
      </c>
      <c r="I7">
        <v>136608.874304271</v>
      </c>
      <c r="J7">
        <v>3836.13947239506</v>
      </c>
      <c r="K7">
        <v>140445.013776666</v>
      </c>
    </row>
    <row r="8" spans="1:11">
      <c r="A8">
        <v>23</v>
      </c>
      <c r="B8" t="s">
        <v>57</v>
      </c>
      <c r="C8" t="s">
        <v>25</v>
      </c>
      <c r="D8" t="s">
        <v>49</v>
      </c>
      <c r="E8">
        <v>3435882150019.29</v>
      </c>
      <c r="F8">
        <v>70182.8377051902</v>
      </c>
      <c r="G8">
        <v>4228.79442775439</v>
      </c>
      <c r="H8">
        <v>74411.6321329446</v>
      </c>
      <c r="I8">
        <v>31407.4517959149</v>
      </c>
      <c r="J8">
        <v>43826.4738141542</v>
      </c>
      <c r="K8">
        <v>75233.9256100691</v>
      </c>
    </row>
    <row r="9" spans="1:11">
      <c r="A9">
        <v>130</v>
      </c>
      <c r="B9" t="s">
        <v>58</v>
      </c>
      <c r="C9" t="s">
        <v>59</v>
      </c>
      <c r="D9" t="s">
        <v>51</v>
      </c>
      <c r="E9">
        <v>1125613982603.65</v>
      </c>
      <c r="F9">
        <v>59647.8842392713</v>
      </c>
      <c r="G9">
        <v>1160.26447369087</v>
      </c>
      <c r="H9">
        <v>60808.1487129621</v>
      </c>
      <c r="I9">
        <v>30518.6391901106</v>
      </c>
      <c r="J9">
        <v>3618.76055955219</v>
      </c>
      <c r="K9">
        <v>34137.3997496628</v>
      </c>
    </row>
    <row r="10" spans="1:11">
      <c r="A10">
        <v>84</v>
      </c>
      <c r="B10" t="s">
        <v>60</v>
      </c>
      <c r="C10" t="s">
        <v>6</v>
      </c>
      <c r="D10" t="s">
        <v>51</v>
      </c>
      <c r="E10">
        <v>2741123105616.15</v>
      </c>
      <c r="F10">
        <v>18024.1541212574</v>
      </c>
      <c r="G10">
        <v>212.694908470729</v>
      </c>
      <c r="H10">
        <v>18236.8490297281</v>
      </c>
      <c r="I10">
        <v>38914.8426965185</v>
      </c>
      <c r="J10">
        <v>6925.06631854129</v>
      </c>
      <c r="K10">
        <v>45839.9090150598</v>
      </c>
    </row>
    <row r="11" spans="1:11">
      <c r="A11">
        <v>94</v>
      </c>
      <c r="B11" t="s">
        <v>61</v>
      </c>
      <c r="C11" t="s">
        <v>8</v>
      </c>
      <c r="D11" t="s">
        <v>51</v>
      </c>
      <c r="E11">
        <v>2426254696936.43</v>
      </c>
      <c r="F11">
        <v>12754.4324535862</v>
      </c>
      <c r="G11">
        <v>188.638333125854</v>
      </c>
      <c r="H11">
        <v>12943.070786712</v>
      </c>
      <c r="I11">
        <v>67306.6705036886</v>
      </c>
      <c r="J11">
        <v>671.74081512052</v>
      </c>
      <c r="K11">
        <v>67978.4113188091</v>
      </c>
    </row>
    <row r="12" spans="1:11">
      <c r="A12">
        <v>188</v>
      </c>
      <c r="B12" t="s">
        <v>62</v>
      </c>
      <c r="C12" t="s">
        <v>63</v>
      </c>
      <c r="D12" t="s">
        <v>54</v>
      </c>
      <c r="E12">
        <v>1138047287774.65</v>
      </c>
      <c r="F12">
        <v>43923.3079905352</v>
      </c>
      <c r="G12">
        <v>934.910672201643</v>
      </c>
      <c r="H12">
        <v>44858.2186627369</v>
      </c>
      <c r="I12">
        <v>22430.8113157189</v>
      </c>
      <c r="J12">
        <v>2631.96718709703</v>
      </c>
      <c r="K12">
        <v>25062.7785028159</v>
      </c>
    </row>
    <row r="13" spans="1:11">
      <c r="A13">
        <v>59</v>
      </c>
      <c r="B13" t="s">
        <v>64</v>
      </c>
      <c r="C13" t="s">
        <v>3</v>
      </c>
      <c r="D13" t="s">
        <v>51</v>
      </c>
      <c r="E13">
        <v>3454989851832.58</v>
      </c>
      <c r="F13">
        <v>11966.7365458891</v>
      </c>
      <c r="G13">
        <v>264.123039927748</v>
      </c>
      <c r="H13">
        <v>12230.8595858168</v>
      </c>
      <c r="I13">
        <v>62147.7075947591</v>
      </c>
      <c r="J13">
        <v>5496.40714079852</v>
      </c>
      <c r="K13">
        <v>67644.1147355576</v>
      </c>
    </row>
    <row r="14" spans="1:11">
      <c r="A14">
        <v>54</v>
      </c>
      <c r="B14" t="s">
        <v>65</v>
      </c>
      <c r="C14" t="s">
        <v>9</v>
      </c>
      <c r="D14" t="s">
        <v>51</v>
      </c>
      <c r="E14">
        <v>1924688711851.63</v>
      </c>
      <c r="F14">
        <v>8021.58980806326</v>
      </c>
      <c r="G14">
        <v>354.626866349771</v>
      </c>
      <c r="H14">
        <v>8376.21667441304</v>
      </c>
      <c r="I14">
        <v>46281.0709300801</v>
      </c>
      <c r="J14">
        <v>10331.5656280014</v>
      </c>
      <c r="K14">
        <v>56612.6365580815</v>
      </c>
    </row>
    <row r="15" spans="1:11">
      <c r="A15">
        <v>62</v>
      </c>
      <c r="B15" t="s">
        <v>66</v>
      </c>
      <c r="C15" t="s">
        <v>10</v>
      </c>
      <c r="D15" t="s">
        <v>51</v>
      </c>
      <c r="E15">
        <v>3432436272956.65</v>
      </c>
      <c r="F15">
        <v>7143.53455637825</v>
      </c>
      <c r="G15">
        <v>1511.00426197723</v>
      </c>
      <c r="H15">
        <v>8654.53881835548</v>
      </c>
      <c r="I15">
        <v>38554.4101589866</v>
      </c>
      <c r="J15">
        <v>16866.3015829229</v>
      </c>
      <c r="K15">
        <v>55420.7117419094</v>
      </c>
    </row>
    <row r="16" spans="1:11">
      <c r="A16">
        <v>142</v>
      </c>
      <c r="B16" t="s">
        <v>67</v>
      </c>
      <c r="C16" t="s">
        <v>68</v>
      </c>
      <c r="D16" t="s">
        <v>51</v>
      </c>
      <c r="E16">
        <v>1439116329961.25</v>
      </c>
      <c r="F16">
        <v>32418.0598430965</v>
      </c>
      <c r="G16">
        <v>740.325572140644</v>
      </c>
      <c r="H16">
        <v>33158.3854152372</v>
      </c>
      <c r="I16">
        <v>14223.6034050582</v>
      </c>
      <c r="J16">
        <v>2637.55813892855</v>
      </c>
      <c r="K16">
        <v>16861.1615439868</v>
      </c>
    </row>
    <row r="17" spans="1:11">
      <c r="A17">
        <v>112</v>
      </c>
      <c r="B17" t="s">
        <v>69</v>
      </c>
      <c r="C17" t="s">
        <v>70</v>
      </c>
      <c r="D17" t="s">
        <v>49</v>
      </c>
      <c r="E17">
        <v>2481478532887.77</v>
      </c>
      <c r="F17">
        <v>20728.4593375131</v>
      </c>
      <c r="G17">
        <v>735.623779042105</v>
      </c>
      <c r="H17">
        <v>21464.0831165552</v>
      </c>
      <c r="I17">
        <v>12672.0593279271</v>
      </c>
      <c r="J17">
        <v>2761.45880256652</v>
      </c>
      <c r="K17">
        <v>15433.5181304936</v>
      </c>
    </row>
    <row r="18" spans="1:11">
      <c r="A18">
        <v>182</v>
      </c>
      <c r="B18" t="s">
        <v>71</v>
      </c>
      <c r="C18" t="s">
        <v>72</v>
      </c>
      <c r="D18" t="s">
        <v>54</v>
      </c>
      <c r="E18">
        <v>588384275197.627</v>
      </c>
      <c r="F18">
        <v>16129.5760505463</v>
      </c>
      <c r="G18">
        <v>228.851644540919</v>
      </c>
      <c r="H18">
        <v>16358.4276950872</v>
      </c>
      <c r="I18">
        <v>11252.5117497843</v>
      </c>
      <c r="J18">
        <v>767.457287738224</v>
      </c>
      <c r="K18">
        <v>12019.9690375225</v>
      </c>
    </row>
    <row r="19" spans="1:11">
      <c r="A19">
        <v>192</v>
      </c>
      <c r="B19" t="s">
        <v>73</v>
      </c>
      <c r="C19" t="s">
        <v>74</v>
      </c>
      <c r="D19" t="s">
        <v>49</v>
      </c>
      <c r="E19">
        <v>868576995050.239</v>
      </c>
      <c r="F19">
        <v>10725.424635</v>
      </c>
      <c r="G19">
        <v>384.092027831375</v>
      </c>
      <c r="H19">
        <v>11109.5166628313</v>
      </c>
      <c r="I19">
        <v>10673.7119757091</v>
      </c>
      <c r="J19">
        <v>1386.5964078117</v>
      </c>
      <c r="K19">
        <v>12060.3083835208</v>
      </c>
    </row>
    <row r="20" spans="1:11">
      <c r="A20">
        <v>31</v>
      </c>
      <c r="B20" t="s">
        <v>75</v>
      </c>
      <c r="C20" t="s">
        <v>76</v>
      </c>
      <c r="D20" t="s">
        <v>51</v>
      </c>
      <c r="E20">
        <v>553061387781.225</v>
      </c>
      <c r="F20">
        <v>15562.894579961</v>
      </c>
      <c r="G20">
        <v>593.391896731524</v>
      </c>
      <c r="H20">
        <v>16156.2864766926</v>
      </c>
      <c r="I20">
        <v>9181.65839430827</v>
      </c>
      <c r="J20">
        <v>1850.04402852053</v>
      </c>
      <c r="K20">
        <v>11031.7024228288</v>
      </c>
    </row>
    <row r="21" spans="1:11">
      <c r="A21">
        <v>12</v>
      </c>
      <c r="B21" t="s">
        <v>77</v>
      </c>
      <c r="C21" t="s">
        <v>78</v>
      </c>
      <c r="D21" t="s">
        <v>51</v>
      </c>
      <c r="E21">
        <v>688307060113.564</v>
      </c>
      <c r="F21">
        <v>10437.8983601458</v>
      </c>
      <c r="G21">
        <v>550.811153946338</v>
      </c>
      <c r="H21">
        <v>10988.7095140922</v>
      </c>
      <c r="I21">
        <v>8508.38456688439</v>
      </c>
      <c r="J21">
        <v>1926.68397673771</v>
      </c>
      <c r="K21">
        <v>10435.0685436221</v>
      </c>
    </row>
    <row r="22" spans="1:11">
      <c r="A22">
        <v>69</v>
      </c>
      <c r="B22" t="s">
        <v>79</v>
      </c>
      <c r="C22" t="s">
        <v>80</v>
      </c>
      <c r="D22" t="s">
        <v>51</v>
      </c>
      <c r="E22">
        <v>335048280778.401</v>
      </c>
      <c r="F22">
        <v>10459.8631700437</v>
      </c>
      <c r="G22">
        <v>485.642168259001</v>
      </c>
      <c r="H22">
        <v>10945.5053383027</v>
      </c>
      <c r="I22">
        <v>7577.7232879739</v>
      </c>
      <c r="J22">
        <v>1632.99004032131</v>
      </c>
      <c r="K22">
        <v>9210.71332829521</v>
      </c>
    </row>
    <row r="23" spans="1:11">
      <c r="A23">
        <v>83</v>
      </c>
      <c r="B23" t="s">
        <v>81</v>
      </c>
      <c r="C23" t="s">
        <v>82</v>
      </c>
      <c r="D23" t="s">
        <v>51</v>
      </c>
      <c r="E23">
        <v>406870957145.084</v>
      </c>
      <c r="F23">
        <v>10101.4923553805</v>
      </c>
      <c r="G23">
        <v>2.14955944593</v>
      </c>
      <c r="H23">
        <v>10103.6419148264</v>
      </c>
      <c r="I23">
        <v>6115.2278391983</v>
      </c>
      <c r="J23">
        <v>9.00818345355028</v>
      </c>
      <c r="K23">
        <v>6124.23602265185</v>
      </c>
    </row>
    <row r="24" spans="1:11">
      <c r="A24">
        <v>29</v>
      </c>
      <c r="B24" t="s">
        <v>83</v>
      </c>
      <c r="C24" t="s">
        <v>26</v>
      </c>
      <c r="D24" t="s">
        <v>51</v>
      </c>
      <c r="E24">
        <v>2018999627934.06</v>
      </c>
      <c r="F24">
        <v>6914.95934161397</v>
      </c>
      <c r="G24">
        <v>670.506305291963</v>
      </c>
      <c r="H24">
        <v>7585.46564690593</v>
      </c>
      <c r="I24">
        <v>6722.13798306548</v>
      </c>
      <c r="J24">
        <v>12231.7254627782</v>
      </c>
      <c r="K24">
        <v>18953.8634458436</v>
      </c>
    </row>
    <row r="25" spans="1:11">
      <c r="A25">
        <v>30</v>
      </c>
      <c r="B25" t="s">
        <v>84</v>
      </c>
      <c r="C25" t="s">
        <v>85</v>
      </c>
      <c r="D25" t="s">
        <v>51</v>
      </c>
      <c r="E25">
        <v>671211427043.085</v>
      </c>
      <c r="F25">
        <v>7939.99128556795</v>
      </c>
      <c r="G25">
        <v>4.30488837145966</v>
      </c>
      <c r="H25">
        <v>7944.29617393941</v>
      </c>
      <c r="I25">
        <v>6115.14288909144</v>
      </c>
      <c r="J25">
        <v>16.8985469026106</v>
      </c>
      <c r="K25">
        <v>6132.04143599405</v>
      </c>
    </row>
    <row r="26" spans="1:11">
      <c r="A26">
        <v>9</v>
      </c>
      <c r="B26" t="s">
        <v>86</v>
      </c>
      <c r="C26" t="s">
        <v>87</v>
      </c>
      <c r="D26" t="s">
        <v>51</v>
      </c>
      <c r="E26">
        <v>533206120290.812</v>
      </c>
      <c r="F26">
        <v>7757.6068261473</v>
      </c>
      <c r="G26">
        <v>285.648305259955</v>
      </c>
      <c r="H26">
        <v>8043.25513140726</v>
      </c>
      <c r="I26">
        <v>5041.66863442753</v>
      </c>
      <c r="J26">
        <v>1063.15238562319</v>
      </c>
      <c r="K26">
        <v>6104.82102005072</v>
      </c>
    </row>
    <row r="27" spans="1:11">
      <c r="A27">
        <v>4</v>
      </c>
      <c r="B27" t="s">
        <v>88</v>
      </c>
      <c r="C27" t="s">
        <v>89</v>
      </c>
      <c r="D27" t="s">
        <v>51</v>
      </c>
      <c r="E27">
        <v>717456247602.964</v>
      </c>
      <c r="F27">
        <v>7090.38941462747</v>
      </c>
      <c r="G27">
        <v>-0.0773286717164578</v>
      </c>
      <c r="H27">
        <v>7090.31208595576</v>
      </c>
      <c r="I27">
        <v>4229.19829359389</v>
      </c>
      <c r="J27">
        <v>-0.245951341093309</v>
      </c>
      <c r="K27">
        <v>4228.9523422528</v>
      </c>
    </row>
    <row r="28" spans="1:11">
      <c r="A28">
        <v>171</v>
      </c>
      <c r="B28" t="s">
        <v>90</v>
      </c>
      <c r="C28" t="s">
        <v>91</v>
      </c>
      <c r="D28" t="s">
        <v>49</v>
      </c>
      <c r="E28">
        <v>1343290766999.03</v>
      </c>
      <c r="F28">
        <v>3637.29120637932</v>
      </c>
      <c r="G28">
        <v>182.895053186103</v>
      </c>
      <c r="H28">
        <v>3820.18625956542</v>
      </c>
      <c r="I28">
        <v>5452.4987783288</v>
      </c>
      <c r="J28">
        <v>682.66151890459</v>
      </c>
      <c r="K28">
        <v>6135.16029723339</v>
      </c>
    </row>
    <row r="29" spans="1:11">
      <c r="A29">
        <v>76</v>
      </c>
      <c r="B29" t="s">
        <v>92</v>
      </c>
      <c r="C29" t="s">
        <v>93</v>
      </c>
      <c r="D29" t="s">
        <v>51</v>
      </c>
      <c r="E29">
        <v>356984484063.972</v>
      </c>
      <c r="F29">
        <v>6880.79355988356</v>
      </c>
      <c r="G29">
        <v>-0.221972525121899</v>
      </c>
      <c r="H29">
        <v>6880.57158735844</v>
      </c>
      <c r="I29">
        <v>4152.30207237614</v>
      </c>
      <c r="J29">
        <v>1.31632694016972</v>
      </c>
      <c r="K29">
        <v>4153.61839931631</v>
      </c>
    </row>
    <row r="30" spans="1:11">
      <c r="A30">
        <v>165</v>
      </c>
      <c r="B30" t="s">
        <v>94</v>
      </c>
      <c r="C30" t="s">
        <v>28</v>
      </c>
      <c r="D30" t="s">
        <v>51</v>
      </c>
      <c r="E30">
        <v>616851759001.914</v>
      </c>
      <c r="F30">
        <v>7197.25396730749</v>
      </c>
      <c r="G30">
        <v>750.742905166564</v>
      </c>
      <c r="H30">
        <v>7947.99687247405</v>
      </c>
      <c r="I30">
        <v>3467.26570616028</v>
      </c>
      <c r="J30">
        <v>15796.4553810643</v>
      </c>
      <c r="K30">
        <v>19263.7210872245</v>
      </c>
    </row>
    <row r="31" spans="1:11">
      <c r="A31">
        <v>48</v>
      </c>
      <c r="B31" t="s">
        <v>95</v>
      </c>
      <c r="C31" t="s">
        <v>27</v>
      </c>
      <c r="D31" t="s">
        <v>51</v>
      </c>
      <c r="E31">
        <v>378767959255.256</v>
      </c>
      <c r="F31">
        <v>5591.42416810624</v>
      </c>
      <c r="G31">
        <v>14.9582015273362</v>
      </c>
      <c r="H31">
        <v>5606.38236963357</v>
      </c>
      <c r="I31">
        <v>3562.0030507945</v>
      </c>
      <c r="J31">
        <v>1275.69575597478</v>
      </c>
      <c r="K31">
        <v>4837.69880676928</v>
      </c>
    </row>
    <row r="32" spans="1:11">
      <c r="A32">
        <v>144</v>
      </c>
      <c r="B32" t="s">
        <v>96</v>
      </c>
      <c r="C32" t="s">
        <v>97</v>
      </c>
      <c r="D32" t="s">
        <v>51</v>
      </c>
      <c r="E32">
        <v>372097211704.078</v>
      </c>
      <c r="F32">
        <v>6353.54020907038</v>
      </c>
      <c r="G32">
        <v>127.628171372114</v>
      </c>
      <c r="H32">
        <v>6481.16838044249</v>
      </c>
      <c r="I32">
        <v>3296.10320013772</v>
      </c>
      <c r="J32">
        <v>502.392845482515</v>
      </c>
      <c r="K32">
        <v>3798.49604562023</v>
      </c>
    </row>
    <row r="33" spans="1:11">
      <c r="A33">
        <v>88</v>
      </c>
      <c r="B33" t="s">
        <v>98</v>
      </c>
      <c r="C33" t="s">
        <v>99</v>
      </c>
      <c r="D33" t="s">
        <v>49</v>
      </c>
      <c r="E33">
        <v>545041403819.964</v>
      </c>
      <c r="F33">
        <v>4468.40036527166</v>
      </c>
      <c r="G33">
        <v>209.144925254688</v>
      </c>
      <c r="H33">
        <v>4677.54529052635</v>
      </c>
      <c r="I33">
        <v>2803.08371672327</v>
      </c>
      <c r="J33">
        <v>610.516508737747</v>
      </c>
      <c r="K33">
        <v>3413.60022546102</v>
      </c>
    </row>
    <row r="34" spans="1:11">
      <c r="A34">
        <v>124</v>
      </c>
      <c r="B34" t="s">
        <v>100</v>
      </c>
      <c r="C34" t="s">
        <v>101</v>
      </c>
      <c r="D34" t="s">
        <v>49</v>
      </c>
      <c r="E34">
        <v>971274521662.056</v>
      </c>
      <c r="F34">
        <v>4239.69887665227</v>
      </c>
      <c r="G34">
        <v>0</v>
      </c>
      <c r="H34">
        <v>4239.69887665227</v>
      </c>
      <c r="I34">
        <v>2697.48496845221</v>
      </c>
      <c r="J34">
        <v>0</v>
      </c>
      <c r="K34">
        <v>2697.48496845221</v>
      </c>
    </row>
    <row r="35" spans="1:11">
      <c r="A35">
        <v>16</v>
      </c>
      <c r="B35" t="s">
        <v>102</v>
      </c>
      <c r="C35" t="s">
        <v>103</v>
      </c>
      <c r="D35" t="s">
        <v>49</v>
      </c>
      <c r="E35">
        <v>193305629012.569</v>
      </c>
      <c r="F35">
        <v>3564.77188474374</v>
      </c>
      <c r="G35">
        <v>6.95740791434241</v>
      </c>
      <c r="H35">
        <v>3571.72929265808</v>
      </c>
      <c r="I35">
        <v>2725.95579572347</v>
      </c>
      <c r="J35">
        <v>42.0387846615267</v>
      </c>
      <c r="K35">
        <v>2767.994580385</v>
      </c>
    </row>
    <row r="36" spans="1:11">
      <c r="A36">
        <v>86</v>
      </c>
      <c r="B36" t="s">
        <v>104</v>
      </c>
      <c r="C36" t="s">
        <v>105</v>
      </c>
      <c r="D36" t="s">
        <v>54</v>
      </c>
      <c r="E36">
        <v>112959970081.443</v>
      </c>
      <c r="F36">
        <v>4332.2026491667</v>
      </c>
      <c r="G36">
        <v>88.1069227141027</v>
      </c>
      <c r="H36">
        <v>4420.3095718808</v>
      </c>
      <c r="I36">
        <v>2813.0544531289</v>
      </c>
      <c r="J36">
        <v>302.995791335614</v>
      </c>
      <c r="K36">
        <v>3116.05024446451</v>
      </c>
    </row>
    <row r="37" spans="1:11">
      <c r="A37">
        <v>148</v>
      </c>
      <c r="B37" t="s">
        <v>106</v>
      </c>
      <c r="C37" t="s">
        <v>107</v>
      </c>
      <c r="D37" t="s">
        <v>49</v>
      </c>
      <c r="E37">
        <v>4808614596417.49</v>
      </c>
      <c r="F37">
        <v>4035.91983082121</v>
      </c>
      <c r="G37">
        <v>432.894644985564</v>
      </c>
      <c r="H37">
        <v>4468.81447580678</v>
      </c>
      <c r="I37">
        <v>2618.99524765583</v>
      </c>
      <c r="J37">
        <v>1263.31825257029</v>
      </c>
      <c r="K37">
        <v>3882.31350022613</v>
      </c>
    </row>
    <row r="38" spans="1:11">
      <c r="A38">
        <v>52</v>
      </c>
      <c r="B38" t="s">
        <v>108</v>
      </c>
      <c r="C38" t="s">
        <v>109</v>
      </c>
      <c r="D38" t="s">
        <v>54</v>
      </c>
      <c r="E38">
        <v>1388329424822.99</v>
      </c>
      <c r="F38">
        <v>3381.48480990846</v>
      </c>
      <c r="G38">
        <v>165.326786447722</v>
      </c>
      <c r="H38">
        <v>3546.81159635619</v>
      </c>
      <c r="I38">
        <v>2581.02812525727</v>
      </c>
      <c r="J38">
        <v>551.31036834168</v>
      </c>
      <c r="K38">
        <v>3132.33849359895</v>
      </c>
    </row>
    <row r="39" spans="1:11">
      <c r="A39">
        <v>139</v>
      </c>
      <c r="B39" t="s">
        <v>110</v>
      </c>
      <c r="C39" t="s">
        <v>111</v>
      </c>
      <c r="D39" t="s">
        <v>54</v>
      </c>
      <c r="E39">
        <v>1012713767557.36</v>
      </c>
      <c r="F39">
        <v>3383.57371141007</v>
      </c>
      <c r="G39">
        <v>29.4850800818129</v>
      </c>
      <c r="H39">
        <v>3413.05879149189</v>
      </c>
      <c r="I39">
        <v>2648.66452733437</v>
      </c>
      <c r="J39">
        <v>137.45144067617</v>
      </c>
      <c r="K39">
        <v>2786.11596801054</v>
      </c>
    </row>
    <row r="40" spans="1:11">
      <c r="A40">
        <v>147</v>
      </c>
      <c r="B40" t="s">
        <v>112</v>
      </c>
      <c r="C40" t="s">
        <v>113</v>
      </c>
      <c r="D40" t="s">
        <v>51</v>
      </c>
      <c r="E40">
        <v>690240163454.731</v>
      </c>
      <c r="F40">
        <v>1297.75671023972</v>
      </c>
      <c r="G40">
        <v>85.0262230545939</v>
      </c>
      <c r="H40">
        <v>1382.78293329432</v>
      </c>
      <c r="I40">
        <v>2507.10395943846</v>
      </c>
      <c r="J40">
        <v>516.234630488979</v>
      </c>
      <c r="K40">
        <v>3023.33858992743</v>
      </c>
    </row>
    <row r="41" spans="1:11">
      <c r="A41">
        <v>136</v>
      </c>
      <c r="B41" t="s">
        <v>114</v>
      </c>
      <c r="C41" t="s">
        <v>115</v>
      </c>
      <c r="D41" t="s">
        <v>54</v>
      </c>
      <c r="E41">
        <v>1330100745810.55</v>
      </c>
      <c r="F41">
        <v>2472.18363594366</v>
      </c>
      <c r="G41">
        <v>173.934756199551</v>
      </c>
      <c r="H41">
        <v>2646.11839214321</v>
      </c>
      <c r="I41">
        <v>1963.04978538241</v>
      </c>
      <c r="J41">
        <v>638.806576076892</v>
      </c>
      <c r="K41">
        <v>2601.8563614593</v>
      </c>
    </row>
    <row r="42" spans="1:11">
      <c r="A42">
        <v>5</v>
      </c>
      <c r="B42" t="s">
        <v>116</v>
      </c>
      <c r="C42" t="s">
        <v>117</v>
      </c>
      <c r="D42" t="s">
        <v>49</v>
      </c>
      <c r="E42">
        <v>1083361763233</v>
      </c>
      <c r="F42">
        <v>2673.18709274423</v>
      </c>
      <c r="G42">
        <v>530.642626985693</v>
      </c>
      <c r="H42">
        <v>3203.82971972992</v>
      </c>
      <c r="I42">
        <v>1471.12598418898</v>
      </c>
      <c r="J42">
        <v>1707.80568922115</v>
      </c>
      <c r="K42">
        <v>3178.93167341013</v>
      </c>
    </row>
    <row r="43" spans="1:11">
      <c r="A43">
        <v>44</v>
      </c>
      <c r="B43" t="s">
        <v>118</v>
      </c>
      <c r="C43" t="s">
        <v>119</v>
      </c>
      <c r="D43" t="s">
        <v>51</v>
      </c>
      <c r="E43">
        <v>480192270471.593</v>
      </c>
      <c r="F43">
        <v>1933.80326308511</v>
      </c>
      <c r="G43">
        <v>10.4661578781554</v>
      </c>
      <c r="H43">
        <v>1944.26942096327</v>
      </c>
      <c r="I43">
        <v>1219.1625253144</v>
      </c>
      <c r="J43">
        <v>44.2887936820912</v>
      </c>
      <c r="K43">
        <v>1263.45131899649</v>
      </c>
    </row>
    <row r="44" spans="1:11">
      <c r="A44">
        <v>107</v>
      </c>
      <c r="B44" t="s">
        <v>120</v>
      </c>
      <c r="C44" t="s">
        <v>121</v>
      </c>
      <c r="D44" t="s">
        <v>54</v>
      </c>
      <c r="E44">
        <v>333242868979.042</v>
      </c>
      <c r="F44">
        <v>1518.84079719781</v>
      </c>
      <c r="G44">
        <v>146.425040351425</v>
      </c>
      <c r="H44">
        <v>1665.26583754923</v>
      </c>
      <c r="I44">
        <v>1380.74499935729</v>
      </c>
      <c r="J44">
        <v>544.462231434462</v>
      </c>
      <c r="K44">
        <v>1925.20723079175</v>
      </c>
    </row>
    <row r="45" spans="1:11">
      <c r="A45">
        <v>146</v>
      </c>
      <c r="B45" t="s">
        <v>122</v>
      </c>
      <c r="C45" t="s">
        <v>123</v>
      </c>
      <c r="D45" t="s">
        <v>51</v>
      </c>
      <c r="E45">
        <v>274248669907.902</v>
      </c>
      <c r="F45">
        <v>2813.10692594659</v>
      </c>
      <c r="G45">
        <v>0</v>
      </c>
      <c r="H45">
        <v>2813.10692594659</v>
      </c>
      <c r="I45">
        <v>995.51080243073</v>
      </c>
      <c r="J45">
        <v>0</v>
      </c>
      <c r="K45">
        <v>995.51080243073</v>
      </c>
    </row>
    <row r="46" spans="1:11">
      <c r="A46">
        <v>49</v>
      </c>
      <c r="B46" t="s">
        <v>124</v>
      </c>
      <c r="C46" t="s">
        <v>125</v>
      </c>
      <c r="D46" t="s">
        <v>49</v>
      </c>
      <c r="E46">
        <v>227499666712.829</v>
      </c>
      <c r="F46">
        <v>1875.76934826135</v>
      </c>
      <c r="G46">
        <v>52.4164325607228</v>
      </c>
      <c r="H46">
        <v>1928.18578082207</v>
      </c>
      <c r="I46">
        <v>1050.98669044892</v>
      </c>
      <c r="J46">
        <v>181.857930471649</v>
      </c>
      <c r="K46">
        <v>1232.84462092057</v>
      </c>
    </row>
    <row r="47" spans="1:11">
      <c r="A47">
        <v>102</v>
      </c>
      <c r="B47" t="s">
        <v>126</v>
      </c>
      <c r="C47" t="s">
        <v>127</v>
      </c>
      <c r="D47" t="s">
        <v>54</v>
      </c>
      <c r="E47">
        <v>325838129451.801</v>
      </c>
      <c r="F47">
        <v>1694.17766540296</v>
      </c>
      <c r="G47">
        <v>28.4929917989317</v>
      </c>
      <c r="H47">
        <v>1722.67065720189</v>
      </c>
      <c r="I47">
        <v>1026.08513863596</v>
      </c>
      <c r="J47">
        <v>94.4376704666741</v>
      </c>
      <c r="K47">
        <v>1120.52280910264</v>
      </c>
    </row>
    <row r="48" spans="1:11">
      <c r="A48">
        <v>156</v>
      </c>
      <c r="B48" t="s">
        <v>128</v>
      </c>
      <c r="C48" t="s">
        <v>129</v>
      </c>
      <c r="D48" t="s">
        <v>49</v>
      </c>
      <c r="E48">
        <v>63027295302.7531</v>
      </c>
      <c r="F48">
        <v>1500.45295562326</v>
      </c>
      <c r="G48">
        <v>10.0984389701576</v>
      </c>
      <c r="H48">
        <v>1510.55139459342</v>
      </c>
      <c r="I48">
        <v>960.870028441969</v>
      </c>
      <c r="J48">
        <v>30.6686621645263</v>
      </c>
      <c r="K48">
        <v>991.538690606496</v>
      </c>
    </row>
    <row r="49" spans="1:11">
      <c r="A49">
        <v>135</v>
      </c>
      <c r="B49" t="s">
        <v>130</v>
      </c>
      <c r="C49" t="s">
        <v>131</v>
      </c>
      <c r="D49" t="s">
        <v>51</v>
      </c>
      <c r="E49">
        <v>170313524882.259</v>
      </c>
      <c r="F49">
        <v>2089.88170607337</v>
      </c>
      <c r="G49">
        <v>7.55346556762435</v>
      </c>
      <c r="H49">
        <v>2097.435171641</v>
      </c>
      <c r="I49">
        <v>785.322922775047</v>
      </c>
      <c r="J49">
        <v>25.5548279555046</v>
      </c>
      <c r="K49">
        <v>810.877750730552</v>
      </c>
    </row>
    <row r="50" spans="1:11">
      <c r="A50">
        <v>164</v>
      </c>
      <c r="B50" t="s">
        <v>132</v>
      </c>
      <c r="C50" t="s">
        <v>133</v>
      </c>
      <c r="D50" t="s">
        <v>51</v>
      </c>
      <c r="E50">
        <v>92344013278.1853</v>
      </c>
      <c r="F50">
        <v>1318.5377949299</v>
      </c>
      <c r="G50">
        <v>0.164505812934702</v>
      </c>
      <c r="H50">
        <v>1318.70230074284</v>
      </c>
      <c r="I50">
        <v>866.334716812065</v>
      </c>
      <c r="J50">
        <v>0.864340416987844</v>
      </c>
      <c r="K50">
        <v>867.199057229053</v>
      </c>
    </row>
    <row r="51" spans="1:11">
      <c r="A51">
        <v>57</v>
      </c>
      <c r="B51" t="s">
        <v>134</v>
      </c>
      <c r="C51" t="s">
        <v>135</v>
      </c>
      <c r="D51" t="s">
        <v>51</v>
      </c>
      <c r="E51">
        <v>305882580581.182</v>
      </c>
      <c r="F51">
        <v>1520.60235087649</v>
      </c>
      <c r="G51">
        <v>935.381883412468</v>
      </c>
      <c r="H51">
        <v>2455.98423428896</v>
      </c>
      <c r="I51">
        <v>805.703908000619</v>
      </c>
      <c r="J51">
        <v>2809.41301583777</v>
      </c>
      <c r="K51">
        <v>3615.11692383839</v>
      </c>
    </row>
    <row r="52" spans="1:11">
      <c r="A52">
        <v>153</v>
      </c>
      <c r="B52" t="s">
        <v>136</v>
      </c>
      <c r="C52" t="s">
        <v>137</v>
      </c>
      <c r="D52" t="s">
        <v>51</v>
      </c>
      <c r="E52">
        <v>635266669765.65</v>
      </c>
      <c r="F52">
        <v>1366.66038256036</v>
      </c>
      <c r="G52">
        <v>0.0113528009452704</v>
      </c>
      <c r="H52">
        <v>1366.6717353613</v>
      </c>
      <c r="I52">
        <v>813.308011520222</v>
      </c>
      <c r="J52">
        <v>0.0459077342157977</v>
      </c>
      <c r="K52">
        <v>813.353919254438</v>
      </c>
    </row>
    <row r="53" spans="1:11">
      <c r="A53">
        <v>104</v>
      </c>
      <c r="B53" t="s">
        <v>138</v>
      </c>
      <c r="C53" t="s">
        <v>139</v>
      </c>
      <c r="D53" t="s">
        <v>51</v>
      </c>
      <c r="E53">
        <v>120954215578.147</v>
      </c>
      <c r="F53">
        <v>1638.68775384771</v>
      </c>
      <c r="G53">
        <v>87.8614875662953</v>
      </c>
      <c r="H53">
        <v>1726.549241414</v>
      </c>
      <c r="I53">
        <v>741.641908461024</v>
      </c>
      <c r="J53">
        <v>290.427431104494</v>
      </c>
      <c r="K53">
        <v>1032.06933956552</v>
      </c>
    </row>
    <row r="54" spans="1:11">
      <c r="A54">
        <v>80</v>
      </c>
      <c r="B54" t="s">
        <v>140</v>
      </c>
      <c r="C54" t="s">
        <v>141</v>
      </c>
      <c r="D54" t="s">
        <v>54</v>
      </c>
      <c r="E54">
        <v>1449336478964.25</v>
      </c>
      <c r="F54">
        <v>1162.51861759628</v>
      </c>
      <c r="G54">
        <v>29.7353380668862</v>
      </c>
      <c r="H54">
        <v>1192.25395566317</v>
      </c>
      <c r="I54">
        <v>840.330422199244</v>
      </c>
      <c r="J54">
        <v>108.917273718717</v>
      </c>
      <c r="K54">
        <v>949.247695917961</v>
      </c>
    </row>
    <row r="55" spans="1:11">
      <c r="A55">
        <v>55</v>
      </c>
      <c r="B55" t="s">
        <v>142</v>
      </c>
      <c r="C55" t="s">
        <v>143</v>
      </c>
      <c r="D55" t="s">
        <v>51</v>
      </c>
      <c r="E55">
        <v>56406185897.0233</v>
      </c>
      <c r="F55">
        <v>1505.69095084765</v>
      </c>
      <c r="G55">
        <v>8.07927327775435</v>
      </c>
      <c r="H55">
        <v>1513.77022412541</v>
      </c>
      <c r="I55">
        <v>691.251413412569</v>
      </c>
      <c r="J55">
        <v>44.9856865831415</v>
      </c>
      <c r="K55">
        <v>736.237099995711</v>
      </c>
    </row>
    <row r="56" spans="1:11">
      <c r="A56">
        <v>73</v>
      </c>
      <c r="B56" t="s">
        <v>144</v>
      </c>
      <c r="C56" t="s">
        <v>145</v>
      </c>
      <c r="D56" t="s">
        <v>54</v>
      </c>
      <c r="E56">
        <v>62919565687.4281</v>
      </c>
      <c r="F56">
        <v>669.877053896487</v>
      </c>
      <c r="G56">
        <v>13.4320952508928</v>
      </c>
      <c r="H56">
        <v>683.30914914738</v>
      </c>
      <c r="I56">
        <v>974.646106730401</v>
      </c>
      <c r="J56">
        <v>62.4271001427632</v>
      </c>
      <c r="K56">
        <v>1037.07320687316</v>
      </c>
    </row>
    <row r="57" spans="1:11">
      <c r="A57">
        <v>137</v>
      </c>
      <c r="B57" t="s">
        <v>146</v>
      </c>
      <c r="C57" t="s">
        <v>147</v>
      </c>
      <c r="D57" t="s">
        <v>51</v>
      </c>
      <c r="E57">
        <v>138809515093.799</v>
      </c>
      <c r="F57">
        <v>1291.11351547172</v>
      </c>
      <c r="G57">
        <v>21.3010378723699</v>
      </c>
      <c r="H57">
        <v>1312.41455334409</v>
      </c>
      <c r="I57">
        <v>776.187276934621</v>
      </c>
      <c r="J57">
        <v>99.2000331822833</v>
      </c>
      <c r="K57">
        <v>875.387310116904</v>
      </c>
    </row>
    <row r="58" spans="1:11">
      <c r="A58">
        <v>163</v>
      </c>
      <c r="B58" t="s">
        <v>148</v>
      </c>
      <c r="C58" t="s">
        <v>149</v>
      </c>
      <c r="D58" t="s">
        <v>51</v>
      </c>
      <c r="E58">
        <v>182038942806.911</v>
      </c>
      <c r="F58">
        <v>163.680936492787</v>
      </c>
      <c r="G58">
        <v>0.0958304550931924</v>
      </c>
      <c r="H58">
        <v>163.77676694788</v>
      </c>
      <c r="I58">
        <v>739.274487183765</v>
      </c>
      <c r="J58">
        <v>0.356881330681558</v>
      </c>
      <c r="K58">
        <v>739.631368514446</v>
      </c>
    </row>
    <row r="59" spans="1:11">
      <c r="A59">
        <v>15</v>
      </c>
      <c r="B59" t="s">
        <v>150</v>
      </c>
      <c r="C59" t="s">
        <v>151</v>
      </c>
      <c r="D59" t="s">
        <v>54</v>
      </c>
      <c r="E59">
        <v>1099767213458.98</v>
      </c>
      <c r="F59">
        <v>1127.94477822031</v>
      </c>
      <c r="G59">
        <v>0.0827112680187638</v>
      </c>
      <c r="H59">
        <v>1128.02748948833</v>
      </c>
      <c r="I59">
        <v>736.601626135164</v>
      </c>
      <c r="J59">
        <v>0.384503059509266</v>
      </c>
      <c r="K59">
        <v>736.986129194673</v>
      </c>
    </row>
    <row r="60" spans="1:11">
      <c r="A60">
        <v>43</v>
      </c>
      <c r="B60" t="s">
        <v>152</v>
      </c>
      <c r="C60" t="s">
        <v>153</v>
      </c>
      <c r="D60" t="s">
        <v>51</v>
      </c>
      <c r="E60">
        <v>39970191234.3408</v>
      </c>
      <c r="F60">
        <v>1167.96645224535</v>
      </c>
      <c r="G60">
        <v>1.85280500300652</v>
      </c>
      <c r="H60">
        <v>1169.81925724835</v>
      </c>
      <c r="I60">
        <v>632.785312908322</v>
      </c>
      <c r="J60">
        <v>11.9867280201858</v>
      </c>
      <c r="K60">
        <v>644.772040928507</v>
      </c>
    </row>
    <row r="61" spans="1:11">
      <c r="A61">
        <v>38</v>
      </c>
      <c r="B61" t="s">
        <v>154</v>
      </c>
      <c r="C61" t="s">
        <v>155</v>
      </c>
      <c r="D61" t="s">
        <v>49</v>
      </c>
      <c r="E61">
        <v>870825345566.264</v>
      </c>
      <c r="F61">
        <v>1449.64248740294</v>
      </c>
      <c r="G61">
        <v>0</v>
      </c>
      <c r="H61">
        <v>1449.64248740294</v>
      </c>
      <c r="I61">
        <v>573.118217896121</v>
      </c>
      <c r="J61">
        <v>0</v>
      </c>
      <c r="K61">
        <v>573.118217896121</v>
      </c>
    </row>
    <row r="62" spans="1:11">
      <c r="A62">
        <v>91</v>
      </c>
      <c r="B62" t="s">
        <v>156</v>
      </c>
      <c r="C62" t="s">
        <v>157</v>
      </c>
      <c r="D62" t="s">
        <v>54</v>
      </c>
      <c r="E62">
        <v>79360287089.7949</v>
      </c>
      <c r="F62">
        <v>1144.12161906764</v>
      </c>
      <c r="G62">
        <v>0</v>
      </c>
      <c r="H62">
        <v>1144.12161906764</v>
      </c>
      <c r="I62">
        <v>574.945066014477</v>
      </c>
      <c r="J62">
        <v>0</v>
      </c>
      <c r="K62">
        <v>574.945066014477</v>
      </c>
    </row>
    <row r="63" spans="1:11">
      <c r="A63">
        <v>97</v>
      </c>
      <c r="B63" t="s">
        <v>158</v>
      </c>
      <c r="C63" t="s">
        <v>159</v>
      </c>
      <c r="D63" t="s">
        <v>54</v>
      </c>
      <c r="E63">
        <v>79732404838.245</v>
      </c>
      <c r="F63">
        <v>1344.62940096824</v>
      </c>
      <c r="G63">
        <v>0.149724011706641</v>
      </c>
      <c r="H63">
        <v>1344.77912497995</v>
      </c>
      <c r="I63">
        <v>582.40983404253</v>
      </c>
      <c r="J63">
        <v>0.781663093970536</v>
      </c>
      <c r="K63">
        <v>583.191497136501</v>
      </c>
    </row>
    <row r="64" spans="1:11">
      <c r="A64">
        <v>150</v>
      </c>
      <c r="B64" t="s">
        <v>160</v>
      </c>
      <c r="C64" t="s">
        <v>161</v>
      </c>
      <c r="D64" t="s">
        <v>51</v>
      </c>
      <c r="E64">
        <v>1751177858646.92</v>
      </c>
      <c r="F64">
        <v>1195.04931484981</v>
      </c>
      <c r="G64">
        <v>0.387736681671179</v>
      </c>
      <c r="H64">
        <v>1195.43705153148</v>
      </c>
      <c r="I64">
        <v>602.386958830211</v>
      </c>
      <c r="J64">
        <v>1.51801097048948</v>
      </c>
      <c r="K64">
        <v>603.904969800701</v>
      </c>
    </row>
    <row r="65" spans="1:11">
      <c r="A65">
        <v>50</v>
      </c>
      <c r="B65" t="s">
        <v>162</v>
      </c>
      <c r="C65" t="s">
        <v>163</v>
      </c>
      <c r="D65" t="s">
        <v>54</v>
      </c>
      <c r="E65">
        <v>535802556587.487</v>
      </c>
      <c r="F65">
        <v>630.42588184252</v>
      </c>
      <c r="G65">
        <v>0.632023181684022</v>
      </c>
      <c r="H65">
        <v>631.057905024204</v>
      </c>
      <c r="I65">
        <v>822.495381361439</v>
      </c>
      <c r="J65">
        <v>3.08058865415786</v>
      </c>
      <c r="K65">
        <v>825.575970015597</v>
      </c>
    </row>
    <row r="66" spans="1:11">
      <c r="A66">
        <v>138</v>
      </c>
      <c r="B66" t="s">
        <v>164</v>
      </c>
      <c r="C66" t="s">
        <v>165</v>
      </c>
      <c r="D66" t="s">
        <v>49</v>
      </c>
      <c r="E66">
        <v>463538286394.483</v>
      </c>
      <c r="F66">
        <v>398.600658360423</v>
      </c>
      <c r="G66">
        <v>41.299307347176</v>
      </c>
      <c r="H66">
        <v>439.899965707599</v>
      </c>
      <c r="I66">
        <v>570.885025194767</v>
      </c>
      <c r="J66">
        <v>166.314051679216</v>
      </c>
      <c r="K66">
        <v>737.199076873983</v>
      </c>
    </row>
    <row r="67" spans="1:11">
      <c r="A67">
        <v>131</v>
      </c>
      <c r="B67" t="s">
        <v>166</v>
      </c>
      <c r="C67" t="s">
        <v>167</v>
      </c>
      <c r="D67" t="s">
        <v>51</v>
      </c>
      <c r="E67">
        <v>435556945705.23</v>
      </c>
      <c r="F67">
        <v>840.555362439404</v>
      </c>
      <c r="G67">
        <v>731.595082661881</v>
      </c>
      <c r="H67">
        <v>1572.15044510129</v>
      </c>
      <c r="I67">
        <v>425.20785363104</v>
      </c>
      <c r="J67">
        <v>2375.37127468888</v>
      </c>
      <c r="K67">
        <v>2800.57912831992</v>
      </c>
    </row>
    <row r="68" spans="1:11">
      <c r="A68">
        <v>89</v>
      </c>
      <c r="B68" t="s">
        <v>168</v>
      </c>
      <c r="C68" t="s">
        <v>169</v>
      </c>
      <c r="D68" t="s">
        <v>54</v>
      </c>
      <c r="E68">
        <v>276221293785.249</v>
      </c>
      <c r="F68">
        <v>784.822010378556</v>
      </c>
      <c r="G68">
        <v>63.8518085097194</v>
      </c>
      <c r="H68">
        <v>848.673818888275</v>
      </c>
      <c r="I68">
        <v>441.006800897746</v>
      </c>
      <c r="J68">
        <v>216.068275003758</v>
      </c>
      <c r="K68">
        <v>657.075075901505</v>
      </c>
    </row>
    <row r="69" spans="1:11">
      <c r="A69">
        <v>6</v>
      </c>
      <c r="B69" t="s">
        <v>170</v>
      </c>
      <c r="C69" t="s">
        <v>171</v>
      </c>
      <c r="D69" t="s">
        <v>49</v>
      </c>
      <c r="E69">
        <v>43518226807.9485</v>
      </c>
      <c r="F69">
        <v>884.219999092277</v>
      </c>
      <c r="G69">
        <v>0.0295671627875617</v>
      </c>
      <c r="H69">
        <v>884.249566255064</v>
      </c>
      <c r="I69">
        <v>391.838431269314</v>
      </c>
      <c r="J69">
        <v>0.122392088661118</v>
      </c>
      <c r="K69">
        <v>391.960823357976</v>
      </c>
    </row>
    <row r="70" spans="1:11">
      <c r="A70">
        <v>134</v>
      </c>
      <c r="B70" t="s">
        <v>172</v>
      </c>
      <c r="C70" t="s">
        <v>173</v>
      </c>
      <c r="D70" t="s">
        <v>51</v>
      </c>
      <c r="E70">
        <v>240711896658.932</v>
      </c>
      <c r="F70">
        <v>755.448195888844</v>
      </c>
      <c r="G70">
        <v>52.1007333277604</v>
      </c>
      <c r="H70">
        <v>807.548929216604</v>
      </c>
      <c r="I70">
        <v>429.777519404363</v>
      </c>
      <c r="J70">
        <v>159.868472140716</v>
      </c>
      <c r="K70">
        <v>589.645991545079</v>
      </c>
    </row>
    <row r="71" spans="1:11">
      <c r="A71">
        <v>1</v>
      </c>
      <c r="B71" t="s">
        <v>174</v>
      </c>
      <c r="C71" t="s">
        <v>175</v>
      </c>
      <c r="D71" t="s">
        <v>54</v>
      </c>
      <c r="E71">
        <v>223968329962.469</v>
      </c>
      <c r="F71">
        <v>1001.87789882538</v>
      </c>
      <c r="G71">
        <v>0</v>
      </c>
      <c r="H71">
        <v>1001.87789882538</v>
      </c>
      <c r="I71">
        <v>360.995550022995</v>
      </c>
      <c r="J71">
        <v>0</v>
      </c>
      <c r="K71">
        <v>360.995550022995</v>
      </c>
    </row>
    <row r="72" spans="1:11">
      <c r="A72">
        <v>105</v>
      </c>
      <c r="B72" t="s">
        <v>176</v>
      </c>
      <c r="C72" t="s">
        <v>177</v>
      </c>
      <c r="D72" t="s">
        <v>51</v>
      </c>
      <c r="E72">
        <v>85339620686.8049</v>
      </c>
      <c r="F72">
        <v>629.221873588871</v>
      </c>
      <c r="G72">
        <v>15.1425738286213</v>
      </c>
      <c r="H72">
        <v>644.364447417493</v>
      </c>
      <c r="I72">
        <v>410.97575941296</v>
      </c>
      <c r="J72">
        <v>54.1617961750594</v>
      </c>
      <c r="K72">
        <v>465.137555588019</v>
      </c>
    </row>
    <row r="73" spans="1:11">
      <c r="A73">
        <v>77</v>
      </c>
      <c r="B73" t="s">
        <v>178</v>
      </c>
      <c r="C73" t="s">
        <v>179</v>
      </c>
      <c r="D73" t="s">
        <v>49</v>
      </c>
      <c r="E73">
        <v>3566265111446.87</v>
      </c>
      <c r="F73">
        <v>635.219161406049</v>
      </c>
      <c r="G73">
        <v>20.5978133664974</v>
      </c>
      <c r="H73">
        <v>655.816974772547</v>
      </c>
      <c r="I73">
        <v>383.832576555739</v>
      </c>
      <c r="J73">
        <v>74.5708497206939</v>
      </c>
      <c r="K73">
        <v>458.403426276433</v>
      </c>
    </row>
    <row r="74" spans="1:11">
      <c r="A74">
        <v>183</v>
      </c>
      <c r="B74" t="s">
        <v>180</v>
      </c>
      <c r="C74" t="s">
        <v>181</v>
      </c>
      <c r="D74" t="s">
        <v>51</v>
      </c>
      <c r="E74">
        <v>85823441002.9131</v>
      </c>
      <c r="F74">
        <v>424.925844232455</v>
      </c>
      <c r="G74">
        <v>129.273718594118</v>
      </c>
      <c r="H74">
        <v>554.199562826573</v>
      </c>
      <c r="I74">
        <v>501.420371120968</v>
      </c>
      <c r="J74">
        <v>569.003022053344</v>
      </c>
      <c r="K74">
        <v>1070.42339317431</v>
      </c>
    </row>
    <row r="75" spans="1:11">
      <c r="A75">
        <v>20</v>
      </c>
      <c r="B75" t="s">
        <v>182</v>
      </c>
      <c r="C75" t="s">
        <v>183</v>
      </c>
      <c r="D75" t="s">
        <v>49</v>
      </c>
      <c r="E75">
        <v>202671495340.37</v>
      </c>
      <c r="F75">
        <v>646.884739929628</v>
      </c>
      <c r="G75">
        <v>11.9569084125121</v>
      </c>
      <c r="H75">
        <v>658.841648342141</v>
      </c>
      <c r="I75">
        <v>421.238868901953</v>
      </c>
      <c r="J75">
        <v>47.701668980688</v>
      </c>
      <c r="K75">
        <v>468.940537882641</v>
      </c>
    </row>
    <row r="76" spans="1:11">
      <c r="A76">
        <v>152</v>
      </c>
      <c r="B76" t="s">
        <v>184</v>
      </c>
      <c r="C76" t="s">
        <v>185</v>
      </c>
      <c r="D76" t="s">
        <v>54</v>
      </c>
      <c r="E76">
        <v>64807161045.8899</v>
      </c>
      <c r="F76">
        <v>566.244055914967</v>
      </c>
      <c r="G76">
        <v>26.5608568084953</v>
      </c>
      <c r="H76">
        <v>592.804912723463</v>
      </c>
      <c r="I76">
        <v>416.932798351388</v>
      </c>
      <c r="J76">
        <v>86.3062607005244</v>
      </c>
      <c r="K76">
        <v>503.239059051912</v>
      </c>
    </row>
    <row r="77" spans="1:11">
      <c r="A77">
        <v>42</v>
      </c>
      <c r="B77" t="s">
        <v>186</v>
      </c>
      <c r="C77" t="s">
        <v>187</v>
      </c>
      <c r="D77" t="s">
        <v>49</v>
      </c>
      <c r="F77">
        <v>530.48834848592</v>
      </c>
      <c r="G77">
        <v>0.0554869969801079</v>
      </c>
      <c r="H77">
        <v>530.5438354829</v>
      </c>
      <c r="I77">
        <v>390.417033699984</v>
      </c>
      <c r="J77">
        <v>0.474907652553782</v>
      </c>
      <c r="K77">
        <v>390.891941352538</v>
      </c>
    </row>
    <row r="78" spans="1:11">
      <c r="A78">
        <v>191</v>
      </c>
      <c r="B78" t="s">
        <v>188</v>
      </c>
      <c r="C78" t="s">
        <v>189</v>
      </c>
      <c r="D78" t="s">
        <v>190</v>
      </c>
      <c r="F78">
        <v>415.184857760638</v>
      </c>
      <c r="G78">
        <v>0</v>
      </c>
      <c r="H78">
        <v>415.184857760638</v>
      </c>
      <c r="I78">
        <v>451.872062509639</v>
      </c>
      <c r="J78">
        <v>0</v>
      </c>
      <c r="K78">
        <v>451.872062509639</v>
      </c>
    </row>
    <row r="79" spans="1:11">
      <c r="A79">
        <v>185</v>
      </c>
      <c r="B79" t="s">
        <v>191</v>
      </c>
      <c r="C79" t="s">
        <v>192</v>
      </c>
      <c r="D79" t="s">
        <v>54</v>
      </c>
      <c r="E79">
        <v>296689257401.601</v>
      </c>
      <c r="F79">
        <v>836.583718352184</v>
      </c>
      <c r="G79">
        <v>0.085146007089528</v>
      </c>
      <c r="H79">
        <v>836.668864359273</v>
      </c>
      <c r="I79">
        <v>319.692081982942</v>
      </c>
      <c r="J79">
        <v>0.344308006618483</v>
      </c>
      <c r="K79">
        <v>320.036389989561</v>
      </c>
    </row>
    <row r="80" spans="1:11">
      <c r="A80">
        <v>115</v>
      </c>
      <c r="B80" t="s">
        <v>193</v>
      </c>
      <c r="C80" t="s">
        <v>194</v>
      </c>
      <c r="D80" t="s">
        <v>190</v>
      </c>
      <c r="E80">
        <v>51032174284.6998</v>
      </c>
      <c r="F80">
        <v>713.424006681981</v>
      </c>
      <c r="G80">
        <v>0</v>
      </c>
      <c r="H80">
        <v>713.424006681981</v>
      </c>
      <c r="I80">
        <v>283.869104127215</v>
      </c>
      <c r="J80">
        <v>0</v>
      </c>
      <c r="K80">
        <v>283.869104127215</v>
      </c>
    </row>
    <row r="81" spans="1:11">
      <c r="A81">
        <v>116</v>
      </c>
      <c r="B81" t="s">
        <v>195</v>
      </c>
      <c r="C81" t="s">
        <v>196</v>
      </c>
      <c r="D81" t="s">
        <v>51</v>
      </c>
      <c r="E81">
        <v>25353476545.2147</v>
      </c>
      <c r="F81">
        <v>334.921406601155</v>
      </c>
      <c r="G81">
        <v>0.00355454150637616</v>
      </c>
      <c r="H81">
        <v>334.924961142661</v>
      </c>
      <c r="I81">
        <v>329.86528065107</v>
      </c>
      <c r="J81">
        <v>0.0211238609097328</v>
      </c>
      <c r="K81">
        <v>329.886404511979</v>
      </c>
    </row>
    <row r="82" spans="1:11">
      <c r="A82">
        <v>177</v>
      </c>
      <c r="B82" t="s">
        <v>197</v>
      </c>
      <c r="C82" t="s">
        <v>198</v>
      </c>
      <c r="D82" t="s">
        <v>54</v>
      </c>
      <c r="E82">
        <v>138356499712.486</v>
      </c>
      <c r="F82">
        <v>509.844500926576</v>
      </c>
      <c r="G82">
        <v>8.21897353071973</v>
      </c>
      <c r="H82">
        <v>518.063474457295</v>
      </c>
      <c r="I82">
        <v>277.623740399935</v>
      </c>
      <c r="J82">
        <v>45.8525887643492</v>
      </c>
      <c r="K82">
        <v>323.476329164284</v>
      </c>
    </row>
    <row r="83" spans="1:11">
      <c r="A83">
        <v>119</v>
      </c>
      <c r="B83" t="s">
        <v>199</v>
      </c>
      <c r="C83" t="s">
        <v>200</v>
      </c>
      <c r="D83" t="s">
        <v>54</v>
      </c>
      <c r="E83">
        <v>42914813892.9472</v>
      </c>
      <c r="F83">
        <v>512.480458872854</v>
      </c>
      <c r="G83">
        <v>15.3719121232939</v>
      </c>
      <c r="H83">
        <v>527.852370996148</v>
      </c>
      <c r="I83">
        <v>274.122726556265</v>
      </c>
      <c r="J83">
        <v>62.0769255063674</v>
      </c>
      <c r="K83">
        <v>336.199652062632</v>
      </c>
    </row>
    <row r="84" spans="1:11">
      <c r="A84">
        <v>151</v>
      </c>
      <c r="B84" t="s">
        <v>201</v>
      </c>
      <c r="C84" t="s">
        <v>202</v>
      </c>
      <c r="D84" t="s">
        <v>190</v>
      </c>
      <c r="E84">
        <v>185641085414.245</v>
      </c>
      <c r="F84">
        <v>456.998211155746</v>
      </c>
      <c r="G84">
        <v>0</v>
      </c>
      <c r="H84">
        <v>456.998211155746</v>
      </c>
      <c r="I84">
        <v>262.337624995533</v>
      </c>
      <c r="J84">
        <v>0</v>
      </c>
      <c r="K84">
        <v>262.337624995533</v>
      </c>
    </row>
    <row r="85" spans="1:11">
      <c r="A85">
        <v>74</v>
      </c>
      <c r="B85" t="s">
        <v>203</v>
      </c>
      <c r="C85" t="s">
        <v>204</v>
      </c>
      <c r="D85" t="s">
        <v>51</v>
      </c>
      <c r="E85">
        <v>134652041021.903</v>
      </c>
      <c r="F85">
        <v>412.071358304034</v>
      </c>
      <c r="G85">
        <v>124.099807061316</v>
      </c>
      <c r="H85">
        <v>536.17116536535</v>
      </c>
      <c r="I85">
        <v>265.619204875156</v>
      </c>
      <c r="J85">
        <v>424.752557612516</v>
      </c>
      <c r="K85">
        <v>690.371762487673</v>
      </c>
    </row>
    <row r="86" spans="1:11">
      <c r="A86">
        <v>125</v>
      </c>
      <c r="B86" t="s">
        <v>205</v>
      </c>
      <c r="C86" t="s">
        <v>206</v>
      </c>
      <c r="D86" t="s">
        <v>49</v>
      </c>
      <c r="E86">
        <v>25399523677.949</v>
      </c>
      <c r="F86">
        <v>334.88638580316</v>
      </c>
      <c r="G86">
        <v>0.56872182349921</v>
      </c>
      <c r="H86">
        <v>335.455107626659</v>
      </c>
      <c r="I86">
        <v>274.221329675081</v>
      </c>
      <c r="J86">
        <v>2.2999172372259</v>
      </c>
      <c r="K86">
        <v>276.521246912307</v>
      </c>
    </row>
    <row r="87" spans="1:11">
      <c r="A87">
        <v>22</v>
      </c>
      <c r="B87" t="s">
        <v>207</v>
      </c>
      <c r="C87" t="s">
        <v>208</v>
      </c>
      <c r="D87" t="s">
        <v>54</v>
      </c>
      <c r="E87">
        <v>106855999403.033</v>
      </c>
      <c r="F87">
        <v>377.132841417711</v>
      </c>
      <c r="G87">
        <v>24.4939939080892</v>
      </c>
      <c r="H87">
        <v>401.6268353258</v>
      </c>
      <c r="I87">
        <v>246.541843347906</v>
      </c>
      <c r="J87">
        <v>71.800574764545</v>
      </c>
      <c r="K87">
        <v>318.342418112451</v>
      </c>
    </row>
    <row r="88" spans="1:11">
      <c r="A88">
        <v>123</v>
      </c>
      <c r="B88" t="s">
        <v>209</v>
      </c>
      <c r="C88" t="s">
        <v>210</v>
      </c>
      <c r="D88" t="s">
        <v>190</v>
      </c>
      <c r="E88">
        <v>32582425634.7195</v>
      </c>
      <c r="F88">
        <v>338.055965496344</v>
      </c>
      <c r="G88">
        <v>0</v>
      </c>
      <c r="H88">
        <v>338.055965496344</v>
      </c>
      <c r="I88">
        <v>198.726383044893</v>
      </c>
      <c r="J88">
        <v>0</v>
      </c>
      <c r="K88">
        <v>198.726383044893</v>
      </c>
    </row>
    <row r="89" spans="1:11">
      <c r="A89">
        <v>79</v>
      </c>
      <c r="B89" t="s">
        <v>211</v>
      </c>
      <c r="C89" t="s">
        <v>212</v>
      </c>
      <c r="D89" t="s">
        <v>51</v>
      </c>
      <c r="E89">
        <v>530270098234.694</v>
      </c>
      <c r="F89">
        <v>320.365766221769</v>
      </c>
      <c r="G89">
        <v>365.941565045124</v>
      </c>
      <c r="H89">
        <v>686.307331266893</v>
      </c>
      <c r="I89">
        <v>187.169749382562</v>
      </c>
      <c r="J89">
        <v>1351.79574652278</v>
      </c>
      <c r="K89">
        <v>1538.96549590535</v>
      </c>
    </row>
    <row r="90" spans="1:11">
      <c r="A90">
        <v>159</v>
      </c>
      <c r="B90" t="s">
        <v>213</v>
      </c>
      <c r="C90" t="s">
        <v>214</v>
      </c>
      <c r="D90" t="s">
        <v>49</v>
      </c>
      <c r="E90">
        <v>147907468213.87</v>
      </c>
      <c r="F90">
        <v>405.154106884714</v>
      </c>
      <c r="G90">
        <v>55.137858166998</v>
      </c>
      <c r="H90">
        <v>460.291965051712</v>
      </c>
      <c r="I90">
        <v>175.353590508596</v>
      </c>
      <c r="J90">
        <v>195.581030384658</v>
      </c>
      <c r="K90">
        <v>370.934620893254</v>
      </c>
    </row>
    <row r="91" spans="1:11">
      <c r="A91">
        <v>132</v>
      </c>
      <c r="B91" t="s">
        <v>215</v>
      </c>
      <c r="C91" t="s">
        <v>216</v>
      </c>
      <c r="D91" t="s">
        <v>54</v>
      </c>
      <c r="E91">
        <v>126440077054.981</v>
      </c>
      <c r="F91">
        <v>261.048416260838</v>
      </c>
      <c r="G91">
        <v>0.0210732204733066</v>
      </c>
      <c r="H91">
        <v>261.069489481311</v>
      </c>
      <c r="I91">
        <v>171.079755720605</v>
      </c>
      <c r="J91">
        <v>0.0807924681154635</v>
      </c>
      <c r="K91">
        <v>171.160548188721</v>
      </c>
    </row>
    <row r="92" spans="1:11">
      <c r="A92">
        <v>122</v>
      </c>
      <c r="B92" t="s">
        <v>217</v>
      </c>
      <c r="C92" t="s">
        <v>218</v>
      </c>
      <c r="D92" t="s">
        <v>49</v>
      </c>
      <c r="E92">
        <v>29164050394.3789</v>
      </c>
      <c r="F92">
        <v>193.49389744048</v>
      </c>
      <c r="G92">
        <v>0.945806111700676</v>
      </c>
      <c r="H92">
        <v>194.439703552181</v>
      </c>
      <c r="I92">
        <v>178.400492778993</v>
      </c>
      <c r="J92">
        <v>3.96360053303974</v>
      </c>
      <c r="K92">
        <v>182.364093312033</v>
      </c>
    </row>
    <row r="93" spans="1:11">
      <c r="A93">
        <v>120</v>
      </c>
      <c r="B93" t="s">
        <v>219</v>
      </c>
      <c r="C93" t="s">
        <v>220</v>
      </c>
      <c r="D93" t="s">
        <v>190</v>
      </c>
      <c r="E93">
        <v>43230912231.7895</v>
      </c>
      <c r="F93">
        <v>265.871692761732</v>
      </c>
      <c r="G93">
        <v>0</v>
      </c>
      <c r="H93">
        <v>265.871692761732</v>
      </c>
      <c r="I93">
        <v>160.94230803392</v>
      </c>
      <c r="J93">
        <v>0</v>
      </c>
      <c r="K93">
        <v>160.94230803392</v>
      </c>
    </row>
    <row r="94" spans="1:11">
      <c r="A94">
        <v>19</v>
      </c>
      <c r="B94" t="s">
        <v>221</v>
      </c>
      <c r="C94" t="s">
        <v>222</v>
      </c>
      <c r="D94" t="s">
        <v>49</v>
      </c>
      <c r="E94">
        <v>57203962207.0654</v>
      </c>
      <c r="F94">
        <v>306.234344185241</v>
      </c>
      <c r="G94">
        <v>22.2204109198957</v>
      </c>
      <c r="H94">
        <v>328.454755105137</v>
      </c>
      <c r="I94">
        <v>144.414403337313</v>
      </c>
      <c r="J94">
        <v>70.8787239944629</v>
      </c>
      <c r="K94">
        <v>215.293127331776</v>
      </c>
    </row>
    <row r="95" spans="1:11">
      <c r="A95">
        <v>71</v>
      </c>
      <c r="B95" t="s">
        <v>223</v>
      </c>
      <c r="C95" t="s">
        <v>224</v>
      </c>
      <c r="D95" t="s">
        <v>49</v>
      </c>
      <c r="E95">
        <v>167792339917.516</v>
      </c>
      <c r="F95">
        <v>127.563256992059</v>
      </c>
      <c r="G95">
        <v>10.4718559551349</v>
      </c>
      <c r="H95">
        <v>138.035112947194</v>
      </c>
      <c r="I95">
        <v>194.169495784411</v>
      </c>
      <c r="J95">
        <v>44.4358315386325</v>
      </c>
      <c r="K95">
        <v>238.605327323044</v>
      </c>
    </row>
    <row r="96" spans="1:11">
      <c r="A96">
        <v>117</v>
      </c>
      <c r="B96" t="s">
        <v>225</v>
      </c>
      <c r="C96" t="s">
        <v>226</v>
      </c>
      <c r="D96" t="s">
        <v>54</v>
      </c>
      <c r="E96">
        <v>238337478243.118</v>
      </c>
      <c r="F96">
        <v>203.553035925465</v>
      </c>
      <c r="G96">
        <v>0.000588717832414403</v>
      </c>
      <c r="H96">
        <v>203.553624643297</v>
      </c>
      <c r="I96">
        <v>161.277396342408</v>
      </c>
      <c r="J96">
        <v>0.00253074120500173</v>
      </c>
      <c r="K96">
        <v>161.279927083613</v>
      </c>
    </row>
    <row r="97" spans="1:11">
      <c r="A97">
        <v>64</v>
      </c>
      <c r="B97" t="s">
        <v>227</v>
      </c>
      <c r="C97" t="s">
        <v>228</v>
      </c>
      <c r="D97" t="s">
        <v>54</v>
      </c>
      <c r="E97">
        <v>196050132518.675</v>
      </c>
      <c r="F97">
        <v>171.005264875246</v>
      </c>
      <c r="G97">
        <v>0.00165422536037528</v>
      </c>
      <c r="H97">
        <v>171.006919100606</v>
      </c>
      <c r="I97">
        <v>158.546066645388</v>
      </c>
      <c r="J97">
        <v>0.00769006119018532</v>
      </c>
      <c r="K97">
        <v>158.553756706578</v>
      </c>
    </row>
    <row r="98" spans="1:11">
      <c r="A98">
        <v>193</v>
      </c>
      <c r="B98" t="s">
        <v>229</v>
      </c>
      <c r="C98" t="s">
        <v>230</v>
      </c>
      <c r="D98" t="s">
        <v>54</v>
      </c>
      <c r="E98">
        <v>69244879107.1411</v>
      </c>
      <c r="F98">
        <v>197.264204326408</v>
      </c>
      <c r="G98">
        <v>0</v>
      </c>
      <c r="H98">
        <v>197.264204326408</v>
      </c>
      <c r="I98">
        <v>129.539962943134</v>
      </c>
      <c r="J98">
        <v>0</v>
      </c>
      <c r="K98">
        <v>129.539962943134</v>
      </c>
    </row>
    <row r="99" spans="1:11">
      <c r="A99">
        <v>114</v>
      </c>
      <c r="B99" t="s">
        <v>231</v>
      </c>
      <c r="C99" t="s">
        <v>232</v>
      </c>
      <c r="D99" t="s">
        <v>49</v>
      </c>
      <c r="E99">
        <v>37873059504.451</v>
      </c>
      <c r="F99">
        <v>191.600153379243</v>
      </c>
      <c r="G99">
        <v>2.38922806253347</v>
      </c>
      <c r="H99">
        <v>193.989381441777</v>
      </c>
      <c r="I99">
        <v>122.223893137781</v>
      </c>
      <c r="J99">
        <v>11.5259590452756</v>
      </c>
      <c r="K99">
        <v>133.749852183057</v>
      </c>
    </row>
    <row r="100" spans="1:11">
      <c r="A100">
        <v>95</v>
      </c>
      <c r="B100" t="s">
        <v>233</v>
      </c>
      <c r="C100" t="s">
        <v>234</v>
      </c>
      <c r="D100" t="s">
        <v>51</v>
      </c>
      <c r="F100">
        <v>165.318786826992</v>
      </c>
      <c r="G100">
        <v>1.24751088273965</v>
      </c>
      <c r="H100">
        <v>166.566297709732</v>
      </c>
      <c r="I100">
        <v>147.716920963666</v>
      </c>
      <c r="J100">
        <v>5.18348237868897</v>
      </c>
      <c r="K100">
        <v>152.900403342355</v>
      </c>
    </row>
    <row r="101" spans="1:11">
      <c r="A101">
        <v>85</v>
      </c>
      <c r="B101" t="s">
        <v>235</v>
      </c>
      <c r="C101" t="s">
        <v>236</v>
      </c>
      <c r="D101" t="s">
        <v>49</v>
      </c>
      <c r="E101">
        <v>29811646922.6362</v>
      </c>
      <c r="F101">
        <v>154.505010400259</v>
      </c>
      <c r="G101">
        <v>6.07946031378111</v>
      </c>
      <c r="H101">
        <v>160.584470714041</v>
      </c>
      <c r="I101">
        <v>153.88375184451</v>
      </c>
      <c r="J101">
        <v>25.477264147689</v>
      </c>
      <c r="K101">
        <v>179.361015992199</v>
      </c>
    </row>
    <row r="102" spans="1:11">
      <c r="A102">
        <v>121</v>
      </c>
      <c r="B102" t="s">
        <v>237</v>
      </c>
      <c r="C102" t="s">
        <v>238</v>
      </c>
      <c r="D102" t="s">
        <v>54</v>
      </c>
      <c r="E102">
        <v>26909069259.1698</v>
      </c>
      <c r="F102">
        <v>137.95884112673</v>
      </c>
      <c r="G102">
        <v>2.68709489917571</v>
      </c>
      <c r="H102">
        <v>140.645936025905</v>
      </c>
      <c r="I102">
        <v>154.291092734861</v>
      </c>
      <c r="J102">
        <v>12.6217267958268</v>
      </c>
      <c r="K102">
        <v>166.912819530688</v>
      </c>
    </row>
    <row r="103" spans="1:11">
      <c r="A103">
        <v>14</v>
      </c>
      <c r="B103" t="s">
        <v>239</v>
      </c>
      <c r="C103" t="s">
        <v>240</v>
      </c>
      <c r="D103" t="s">
        <v>190</v>
      </c>
      <c r="E103">
        <v>52924624145.5729</v>
      </c>
      <c r="F103">
        <v>199.242827307891</v>
      </c>
      <c r="G103">
        <v>0</v>
      </c>
      <c r="H103">
        <v>199.242827307891</v>
      </c>
      <c r="I103">
        <v>145.069161996059</v>
      </c>
      <c r="J103">
        <v>0</v>
      </c>
      <c r="K103">
        <v>145.069161996059</v>
      </c>
    </row>
    <row r="104" spans="1:11">
      <c r="A104">
        <v>181</v>
      </c>
      <c r="B104" t="s">
        <v>241</v>
      </c>
      <c r="C104" t="s">
        <v>242</v>
      </c>
      <c r="D104" t="s">
        <v>190</v>
      </c>
      <c r="E104">
        <v>113162508309.993</v>
      </c>
      <c r="F104">
        <v>146.781672842866</v>
      </c>
      <c r="G104">
        <v>0</v>
      </c>
      <c r="H104">
        <v>146.781672842866</v>
      </c>
      <c r="I104">
        <v>126.993944382086</v>
      </c>
      <c r="J104">
        <v>0</v>
      </c>
      <c r="K104">
        <v>126.993944382086</v>
      </c>
    </row>
    <row r="105" spans="1:11">
      <c r="A105">
        <v>24</v>
      </c>
      <c r="B105" t="s">
        <v>243</v>
      </c>
      <c r="C105" t="s">
        <v>244</v>
      </c>
      <c r="D105" t="s">
        <v>51</v>
      </c>
      <c r="E105">
        <v>4249201201.54306</v>
      </c>
      <c r="F105">
        <v>155.078738441585</v>
      </c>
      <c r="G105">
        <v>0.254578398878298</v>
      </c>
      <c r="H105">
        <v>155.333316840463</v>
      </c>
      <c r="I105">
        <v>96.1147251832013</v>
      </c>
      <c r="J105">
        <v>0.666400878964865</v>
      </c>
      <c r="K105">
        <v>96.7811260621662</v>
      </c>
    </row>
    <row r="106" spans="1:11">
      <c r="A106">
        <v>41</v>
      </c>
      <c r="B106" t="s">
        <v>245</v>
      </c>
      <c r="C106" t="s">
        <v>246</v>
      </c>
      <c r="D106" t="s">
        <v>49</v>
      </c>
      <c r="E106">
        <v>116551487629.757</v>
      </c>
      <c r="F106">
        <v>136.668375375358</v>
      </c>
      <c r="G106">
        <v>21.8416822971593</v>
      </c>
      <c r="H106">
        <v>158.510057672517</v>
      </c>
      <c r="I106">
        <v>98.6099095880187</v>
      </c>
      <c r="J106">
        <v>99.8322730650839</v>
      </c>
      <c r="K106">
        <v>198.442182653103</v>
      </c>
    </row>
    <row r="107" spans="1:11">
      <c r="A107">
        <v>168</v>
      </c>
      <c r="B107" t="s">
        <v>247</v>
      </c>
      <c r="C107" t="s">
        <v>248</v>
      </c>
      <c r="D107" t="s">
        <v>190</v>
      </c>
      <c r="F107">
        <v>187.135643484752</v>
      </c>
      <c r="G107">
        <v>0</v>
      </c>
      <c r="H107">
        <v>187.135643484752</v>
      </c>
      <c r="I107">
        <v>75.4084345990259</v>
      </c>
      <c r="J107">
        <v>0</v>
      </c>
      <c r="K107">
        <v>75.4084345990259</v>
      </c>
    </row>
    <row r="108" spans="1:11">
      <c r="A108">
        <v>126</v>
      </c>
      <c r="B108" t="s">
        <v>249</v>
      </c>
      <c r="C108" t="s">
        <v>250</v>
      </c>
      <c r="D108" t="s">
        <v>190</v>
      </c>
      <c r="E108">
        <v>32918624235.7563</v>
      </c>
      <c r="F108">
        <v>162.545041088956</v>
      </c>
      <c r="G108">
        <v>0</v>
      </c>
      <c r="H108">
        <v>162.545041088956</v>
      </c>
      <c r="I108">
        <v>86.1301032741684</v>
      </c>
      <c r="J108">
        <v>0</v>
      </c>
      <c r="K108">
        <v>86.1301032741684</v>
      </c>
    </row>
    <row r="109" spans="1:11">
      <c r="A109">
        <v>170</v>
      </c>
      <c r="B109" t="s">
        <v>251</v>
      </c>
      <c r="C109" t="s">
        <v>252</v>
      </c>
      <c r="D109" t="s">
        <v>190</v>
      </c>
      <c r="E109">
        <v>20179618497.5385</v>
      </c>
      <c r="F109">
        <v>168.889910876793</v>
      </c>
      <c r="G109">
        <v>0</v>
      </c>
      <c r="H109">
        <v>168.889910876793</v>
      </c>
      <c r="I109">
        <v>75.6224189601838</v>
      </c>
      <c r="J109">
        <v>0</v>
      </c>
      <c r="K109">
        <v>75.6224189601838</v>
      </c>
    </row>
    <row r="110" spans="1:11">
      <c r="A110">
        <v>106</v>
      </c>
      <c r="B110" t="s">
        <v>253</v>
      </c>
      <c r="C110" t="s">
        <v>254</v>
      </c>
      <c r="D110" t="s">
        <v>51</v>
      </c>
      <c r="E110">
        <v>64558824107.1395</v>
      </c>
      <c r="F110">
        <v>188.588279371055</v>
      </c>
      <c r="G110">
        <v>15.6892368585133</v>
      </c>
      <c r="H110">
        <v>204.277516229568</v>
      </c>
      <c r="I110">
        <v>70.4497931965539</v>
      </c>
      <c r="J110">
        <v>46.8241112218975</v>
      </c>
      <c r="K110">
        <v>117.273904418451</v>
      </c>
    </row>
    <row r="111" spans="1:11">
      <c r="A111">
        <v>143</v>
      </c>
      <c r="B111" t="s">
        <v>255</v>
      </c>
      <c r="C111" t="s">
        <v>256</v>
      </c>
      <c r="D111" t="s">
        <v>190</v>
      </c>
      <c r="F111">
        <v>82.7997930653635</v>
      </c>
      <c r="G111">
        <v>0.0454112037810816</v>
      </c>
      <c r="H111">
        <v>82.8452042691446</v>
      </c>
      <c r="I111">
        <v>86.6060755272299</v>
      </c>
      <c r="J111">
        <v>0.183630936863191</v>
      </c>
      <c r="K111">
        <v>86.7897064640931</v>
      </c>
    </row>
    <row r="112" spans="1:11">
      <c r="A112">
        <v>10</v>
      </c>
      <c r="B112" t="s">
        <v>257</v>
      </c>
      <c r="C112" t="s">
        <v>258</v>
      </c>
      <c r="D112" t="s">
        <v>49</v>
      </c>
      <c r="E112">
        <v>160729472760.502</v>
      </c>
      <c r="F112">
        <v>99.6900069319631</v>
      </c>
      <c r="G112">
        <v>7.94719932294235</v>
      </c>
      <c r="H112">
        <v>107.637206254905</v>
      </c>
      <c r="I112">
        <v>84.9444465089048</v>
      </c>
      <c r="J112">
        <v>29.829733195501</v>
      </c>
      <c r="K112">
        <v>114.774179704406</v>
      </c>
    </row>
    <row r="113" spans="1:11">
      <c r="A113">
        <v>158</v>
      </c>
      <c r="B113" t="s">
        <v>259</v>
      </c>
      <c r="C113" t="s">
        <v>260</v>
      </c>
      <c r="D113" t="s">
        <v>190</v>
      </c>
      <c r="E113">
        <v>21311710656.3811</v>
      </c>
      <c r="F113">
        <v>137.178449991686</v>
      </c>
      <c r="G113">
        <v>0.200799333578104</v>
      </c>
      <c r="H113">
        <v>137.379249325264</v>
      </c>
      <c r="I113">
        <v>62.6889231562021</v>
      </c>
      <c r="J113">
        <v>1.01372323457618</v>
      </c>
      <c r="K113">
        <v>63.7026463907783</v>
      </c>
    </row>
    <row r="114" spans="1:11">
      <c r="A114">
        <v>81</v>
      </c>
      <c r="B114" t="s">
        <v>261</v>
      </c>
      <c r="C114" t="s">
        <v>262</v>
      </c>
      <c r="D114" t="s">
        <v>49</v>
      </c>
      <c r="E114">
        <v>428633553457.637</v>
      </c>
      <c r="F114">
        <v>45.7712481171776</v>
      </c>
      <c r="G114">
        <v>0</v>
      </c>
      <c r="H114">
        <v>45.7712481171776</v>
      </c>
      <c r="I114">
        <v>69.7591327470896</v>
      </c>
      <c r="J114">
        <v>0</v>
      </c>
      <c r="K114">
        <v>69.7591327470896</v>
      </c>
    </row>
    <row r="115" spans="1:11">
      <c r="A115">
        <v>194</v>
      </c>
      <c r="B115" t="s">
        <v>263</v>
      </c>
      <c r="C115" t="s">
        <v>264</v>
      </c>
      <c r="D115" t="s">
        <v>54</v>
      </c>
      <c r="E115">
        <v>37163947921.2402</v>
      </c>
      <c r="F115">
        <v>113.711967712308</v>
      </c>
      <c r="G115">
        <v>0</v>
      </c>
      <c r="H115">
        <v>113.711967712308</v>
      </c>
      <c r="I115">
        <v>56.4424340326615</v>
      </c>
      <c r="J115">
        <v>0</v>
      </c>
      <c r="K115">
        <v>56.4424340326615</v>
      </c>
    </row>
    <row r="116" spans="1:11">
      <c r="A116">
        <v>127</v>
      </c>
      <c r="B116" t="s">
        <v>265</v>
      </c>
      <c r="C116" t="s">
        <v>266</v>
      </c>
      <c r="D116" t="s">
        <v>54</v>
      </c>
      <c r="E116">
        <v>1154069970945.9</v>
      </c>
      <c r="F116">
        <v>58.8459677176277</v>
      </c>
      <c r="G116">
        <v>0</v>
      </c>
      <c r="H116">
        <v>58.8459677176277</v>
      </c>
      <c r="I116">
        <v>54.2425343762042</v>
      </c>
      <c r="J116">
        <v>0</v>
      </c>
      <c r="K116">
        <v>54.2425343762042</v>
      </c>
    </row>
    <row r="117" spans="1:11">
      <c r="A117">
        <v>111</v>
      </c>
      <c r="B117" t="s">
        <v>267</v>
      </c>
      <c r="C117" t="s">
        <v>268</v>
      </c>
      <c r="D117" t="s">
        <v>49</v>
      </c>
      <c r="E117">
        <v>10750030600.0902</v>
      </c>
      <c r="F117">
        <v>76.3747964120831</v>
      </c>
      <c r="G117">
        <v>0</v>
      </c>
      <c r="H117">
        <v>76.3747964120831</v>
      </c>
      <c r="I117">
        <v>53.6055833708686</v>
      </c>
      <c r="J117">
        <v>0</v>
      </c>
      <c r="K117">
        <v>53.6055833708686</v>
      </c>
    </row>
    <row r="118" spans="1:11">
      <c r="A118">
        <v>96</v>
      </c>
      <c r="B118" t="s">
        <v>269</v>
      </c>
      <c r="C118" t="s">
        <v>270</v>
      </c>
      <c r="D118" t="s">
        <v>54</v>
      </c>
      <c r="E118">
        <v>64008799938.2234</v>
      </c>
      <c r="F118">
        <v>59.4711505786881</v>
      </c>
      <c r="G118">
        <v>0</v>
      </c>
      <c r="H118">
        <v>59.4711505786881</v>
      </c>
      <c r="I118">
        <v>59.6173754377701</v>
      </c>
      <c r="J118">
        <v>0</v>
      </c>
      <c r="K118">
        <v>59.6173754377701</v>
      </c>
    </row>
    <row r="119" spans="1:11">
      <c r="A119">
        <v>0</v>
      </c>
      <c r="B119" t="s">
        <v>271</v>
      </c>
      <c r="C119" t="s">
        <v>272</v>
      </c>
      <c r="D119" t="s">
        <v>190</v>
      </c>
      <c r="E119">
        <v>66797918068.5774</v>
      </c>
      <c r="F119">
        <v>39.782901158784</v>
      </c>
      <c r="G119">
        <v>0</v>
      </c>
      <c r="H119">
        <v>39.782901158784</v>
      </c>
      <c r="I119">
        <v>50.3162080071806</v>
      </c>
      <c r="J119">
        <v>0</v>
      </c>
      <c r="K119">
        <v>50.3162080071806</v>
      </c>
    </row>
    <row r="120" spans="1:11">
      <c r="A120">
        <v>110</v>
      </c>
      <c r="B120" t="s">
        <v>273</v>
      </c>
      <c r="C120" t="s">
        <v>274</v>
      </c>
      <c r="D120" t="s">
        <v>190</v>
      </c>
      <c r="E120">
        <v>46494497008.9213</v>
      </c>
      <c r="F120">
        <v>49.060478629264</v>
      </c>
      <c r="G120">
        <v>6.16522051662963e-5</v>
      </c>
      <c r="H120">
        <v>49.0605402814691</v>
      </c>
      <c r="I120">
        <v>55.1050774661518</v>
      </c>
      <c r="J120">
        <v>0.000527675052243079</v>
      </c>
      <c r="K120">
        <v>55.105605141204</v>
      </c>
    </row>
    <row r="121" spans="1:11">
      <c r="A121">
        <v>51</v>
      </c>
      <c r="B121" t="s">
        <v>275</v>
      </c>
      <c r="C121" t="s">
        <v>276</v>
      </c>
      <c r="D121" t="s">
        <v>49</v>
      </c>
      <c r="E121">
        <v>208600950803.523</v>
      </c>
      <c r="F121">
        <v>31.6084275079018</v>
      </c>
      <c r="G121">
        <v>0.916877546845401</v>
      </c>
      <c r="H121">
        <v>32.5253050547472</v>
      </c>
      <c r="I121">
        <v>52.1893541144138</v>
      </c>
      <c r="J121">
        <v>4.77577693049085</v>
      </c>
      <c r="K121">
        <v>56.9651310449046</v>
      </c>
    </row>
    <row r="122" spans="1:11">
      <c r="A122">
        <v>2</v>
      </c>
      <c r="B122" t="s">
        <v>277</v>
      </c>
      <c r="C122" t="s">
        <v>278</v>
      </c>
      <c r="D122" t="s">
        <v>49</v>
      </c>
      <c r="E122">
        <v>44453641256.0884</v>
      </c>
      <c r="F122">
        <v>69.2895619209149</v>
      </c>
      <c r="G122">
        <v>0</v>
      </c>
      <c r="H122">
        <v>69.2895619209149</v>
      </c>
      <c r="I122">
        <v>35.9913637935463</v>
      </c>
      <c r="J122">
        <v>0</v>
      </c>
      <c r="K122">
        <v>35.9913637935463</v>
      </c>
    </row>
    <row r="123" spans="1:11">
      <c r="A123">
        <v>13</v>
      </c>
      <c r="B123" t="s">
        <v>279</v>
      </c>
      <c r="C123" t="s">
        <v>280</v>
      </c>
      <c r="D123" t="s">
        <v>54</v>
      </c>
      <c r="E123">
        <v>47426198185.2374</v>
      </c>
      <c r="F123">
        <v>91.4326354722876</v>
      </c>
      <c r="G123">
        <v>0</v>
      </c>
      <c r="H123">
        <v>91.4326354722876</v>
      </c>
      <c r="I123">
        <v>36.4240763586633</v>
      </c>
      <c r="J123">
        <v>0</v>
      </c>
      <c r="K123">
        <v>36.4240763586633</v>
      </c>
    </row>
    <row r="124" spans="1:11">
      <c r="A124">
        <v>118</v>
      </c>
      <c r="B124" t="s">
        <v>281</v>
      </c>
      <c r="C124" t="s">
        <v>282</v>
      </c>
      <c r="D124" t="s">
        <v>49</v>
      </c>
      <c r="E124">
        <v>14510920379.1554</v>
      </c>
      <c r="F124">
        <v>78.7127302219352</v>
      </c>
      <c r="G124">
        <v>15.123206363337</v>
      </c>
      <c r="H124">
        <v>93.8359365852722</v>
      </c>
      <c r="I124">
        <v>33.8111070320194</v>
      </c>
      <c r="J124">
        <v>56.5640152573273</v>
      </c>
      <c r="K124">
        <v>90.3751222893467</v>
      </c>
    </row>
    <row r="125" spans="1:11">
      <c r="A125">
        <v>149</v>
      </c>
      <c r="B125" t="s">
        <v>283</v>
      </c>
      <c r="C125" t="s">
        <v>284</v>
      </c>
      <c r="D125" t="s">
        <v>190</v>
      </c>
      <c r="E125">
        <v>33112304813.9971</v>
      </c>
      <c r="F125">
        <v>35.6783760192123</v>
      </c>
      <c r="G125">
        <v>0</v>
      </c>
      <c r="H125">
        <v>35.6783760192123</v>
      </c>
      <c r="I125">
        <v>44.4154496627987</v>
      </c>
      <c r="J125">
        <v>0</v>
      </c>
      <c r="K125">
        <v>44.4154496627987</v>
      </c>
    </row>
    <row r="126" spans="1:11">
      <c r="A126">
        <v>56</v>
      </c>
      <c r="B126" t="s">
        <v>285</v>
      </c>
      <c r="C126" t="s">
        <v>286</v>
      </c>
      <c r="D126" t="s">
        <v>190</v>
      </c>
      <c r="E126">
        <v>306447087760.791</v>
      </c>
      <c r="F126">
        <v>32.8735055773392</v>
      </c>
      <c r="G126">
        <v>36.2305125748029</v>
      </c>
      <c r="H126">
        <v>69.1040181521421</v>
      </c>
      <c r="I126">
        <v>33.0122986736298</v>
      </c>
      <c r="J126">
        <v>137.455363356837</v>
      </c>
      <c r="K126">
        <v>170.467662030467</v>
      </c>
    </row>
    <row r="127" spans="1:11">
      <c r="A127">
        <v>109</v>
      </c>
      <c r="B127" t="s">
        <v>287</v>
      </c>
      <c r="C127" t="s">
        <v>288</v>
      </c>
      <c r="D127" t="s">
        <v>49</v>
      </c>
      <c r="E127">
        <v>40249130836.3919</v>
      </c>
      <c r="F127">
        <v>53.2997840304025</v>
      </c>
      <c r="G127">
        <v>18.7277210047285</v>
      </c>
      <c r="H127">
        <v>72.027505035131</v>
      </c>
      <c r="I127">
        <v>25.9910284135698</v>
      </c>
      <c r="J127">
        <v>55.5669276977552</v>
      </c>
      <c r="K127">
        <v>81.5579561113251</v>
      </c>
    </row>
    <row r="128" spans="1:11">
      <c r="A128">
        <v>167</v>
      </c>
      <c r="B128" t="s">
        <v>289</v>
      </c>
      <c r="C128" t="s">
        <v>290</v>
      </c>
      <c r="D128" t="s">
        <v>51</v>
      </c>
      <c r="E128">
        <v>3136171615.90465</v>
      </c>
      <c r="F128">
        <v>49.6966615536648</v>
      </c>
      <c r="G128">
        <v>0.280576970531528</v>
      </c>
      <c r="H128">
        <v>49.9772385241963</v>
      </c>
      <c r="I128">
        <v>25.5418527657273</v>
      </c>
      <c r="J128">
        <v>1.48177239277301</v>
      </c>
      <c r="K128">
        <v>27.0236251585003</v>
      </c>
    </row>
    <row r="129" spans="1:11">
      <c r="A129">
        <v>63</v>
      </c>
      <c r="B129" t="s">
        <v>291</v>
      </c>
      <c r="C129" t="s">
        <v>292</v>
      </c>
      <c r="D129" t="s">
        <v>49</v>
      </c>
      <c r="E129">
        <v>63096682194.0307</v>
      </c>
      <c r="F129">
        <v>51.968002971292</v>
      </c>
      <c r="G129">
        <v>4.01094971469543</v>
      </c>
      <c r="H129">
        <v>55.9789526859874</v>
      </c>
      <c r="I129">
        <v>24.1279872264604</v>
      </c>
      <c r="J129">
        <v>13.774278363016</v>
      </c>
      <c r="K129">
        <v>37.9022655894764</v>
      </c>
    </row>
    <row r="130" spans="1:11">
      <c r="A130">
        <v>128</v>
      </c>
      <c r="B130" t="s">
        <v>293</v>
      </c>
      <c r="C130" t="s">
        <v>294</v>
      </c>
      <c r="D130" t="s">
        <v>54</v>
      </c>
      <c r="E130">
        <v>42437042534.81</v>
      </c>
      <c r="F130">
        <v>26.148480200783</v>
      </c>
      <c r="G130">
        <v>5.06612956008384</v>
      </c>
      <c r="H130">
        <v>31.2146097608668</v>
      </c>
      <c r="I130">
        <v>29.60266409773</v>
      </c>
      <c r="J130">
        <v>29.0070022022442</v>
      </c>
      <c r="K130">
        <v>58.6096662999742</v>
      </c>
    </row>
    <row r="131" spans="1:11">
      <c r="A131">
        <v>180</v>
      </c>
      <c r="B131" t="s">
        <v>295</v>
      </c>
      <c r="C131" t="s">
        <v>296</v>
      </c>
      <c r="D131" t="s">
        <v>54</v>
      </c>
      <c r="E131">
        <v>175034871280.444</v>
      </c>
      <c r="F131">
        <v>15.6748558315902</v>
      </c>
      <c r="G131">
        <v>0.422535209201138</v>
      </c>
      <c r="H131">
        <v>16.0973910407913</v>
      </c>
      <c r="I131">
        <v>28.285814056572</v>
      </c>
      <c r="J131">
        <v>1.34710100378513</v>
      </c>
      <c r="K131">
        <v>29.6329150603571</v>
      </c>
    </row>
    <row r="132" spans="1:11">
      <c r="A132">
        <v>160</v>
      </c>
      <c r="B132" t="s">
        <v>297</v>
      </c>
      <c r="C132" t="s">
        <v>298</v>
      </c>
      <c r="D132" t="s">
        <v>190</v>
      </c>
      <c r="F132">
        <v>47.4468883766265</v>
      </c>
      <c r="G132">
        <v>0</v>
      </c>
      <c r="H132">
        <v>47.4468883766265</v>
      </c>
      <c r="I132">
        <v>17.7685043721519</v>
      </c>
      <c r="J132">
        <v>0</v>
      </c>
      <c r="K132">
        <v>17.7685043721519</v>
      </c>
    </row>
    <row r="133" spans="1:11">
      <c r="A133">
        <v>190</v>
      </c>
      <c r="B133" t="s">
        <v>299</v>
      </c>
      <c r="C133" t="s">
        <v>300</v>
      </c>
      <c r="D133" t="s">
        <v>54</v>
      </c>
      <c r="E133">
        <v>1330033551.07035</v>
      </c>
      <c r="F133">
        <v>18.856993536706</v>
      </c>
      <c r="G133">
        <v>0.035515552280903</v>
      </c>
      <c r="H133">
        <v>18.8925090889869</v>
      </c>
      <c r="I133">
        <v>26.1526655585873</v>
      </c>
      <c r="J133">
        <v>0.171331823645989</v>
      </c>
      <c r="K133">
        <v>26.3239973822333</v>
      </c>
    </row>
    <row r="134" spans="1:11">
      <c r="A134">
        <v>175</v>
      </c>
      <c r="B134" t="s">
        <v>301</v>
      </c>
      <c r="C134" t="s">
        <v>302</v>
      </c>
      <c r="D134" t="s">
        <v>49</v>
      </c>
      <c r="E134">
        <v>715457009.230799</v>
      </c>
      <c r="F134">
        <v>31.8474357731711</v>
      </c>
      <c r="G134">
        <v>0.197814319819081</v>
      </c>
      <c r="H134">
        <v>32.0452500929902</v>
      </c>
      <c r="I134">
        <v>20.6452545273953</v>
      </c>
      <c r="J134">
        <v>0.671371643217807</v>
      </c>
      <c r="K134">
        <v>21.3166261706131</v>
      </c>
    </row>
    <row r="135" spans="1:11">
      <c r="A135">
        <v>34</v>
      </c>
      <c r="B135" t="s">
        <v>303</v>
      </c>
      <c r="C135" t="s">
        <v>304</v>
      </c>
      <c r="D135" t="s">
        <v>54</v>
      </c>
      <c r="E135">
        <v>110570898173.279</v>
      </c>
      <c r="F135">
        <v>16.558411629014</v>
      </c>
      <c r="G135">
        <v>0</v>
      </c>
      <c r="H135">
        <v>16.558411629014</v>
      </c>
      <c r="I135">
        <v>23.8491963078996</v>
      </c>
      <c r="J135">
        <v>0</v>
      </c>
      <c r="K135">
        <v>23.8491963078996</v>
      </c>
    </row>
    <row r="136" spans="1:11">
      <c r="A136">
        <v>7</v>
      </c>
      <c r="B136" t="s">
        <v>305</v>
      </c>
      <c r="C136" t="s">
        <v>306</v>
      </c>
      <c r="D136" t="s">
        <v>51</v>
      </c>
      <c r="E136">
        <v>1958531523.18315</v>
      </c>
      <c r="F136">
        <v>22.7346411630191</v>
      </c>
      <c r="G136">
        <v>0.704225348668564</v>
      </c>
      <c r="H136">
        <v>23.4388665116876</v>
      </c>
      <c r="I136">
        <v>20.1894750624674</v>
      </c>
      <c r="J136">
        <v>2.24516833964189</v>
      </c>
      <c r="K136">
        <v>22.4346434021093</v>
      </c>
    </row>
    <row r="137" spans="1:11">
      <c r="A137">
        <v>11</v>
      </c>
      <c r="B137" t="s">
        <v>307</v>
      </c>
      <c r="C137" t="s">
        <v>308</v>
      </c>
      <c r="D137" t="s">
        <v>190</v>
      </c>
      <c r="E137">
        <v>9721452801.8507</v>
      </c>
      <c r="F137">
        <v>27.8690106379706</v>
      </c>
      <c r="G137">
        <v>0</v>
      </c>
      <c r="H137">
        <v>27.8690106379706</v>
      </c>
      <c r="I137">
        <v>17.7641023225276</v>
      </c>
      <c r="J137">
        <v>0</v>
      </c>
      <c r="K137">
        <v>17.7641023225276</v>
      </c>
    </row>
    <row r="138" spans="1:11">
      <c r="A138">
        <v>17</v>
      </c>
      <c r="B138" t="s">
        <v>309</v>
      </c>
      <c r="C138" t="s">
        <v>310</v>
      </c>
      <c r="D138" t="s">
        <v>51</v>
      </c>
      <c r="E138">
        <v>79392034653.1786</v>
      </c>
      <c r="F138">
        <v>19.7954956645236</v>
      </c>
      <c r="G138">
        <v>0.0137757427745925</v>
      </c>
      <c r="H138">
        <v>19.8092714072982</v>
      </c>
      <c r="I138">
        <v>18.8020695190303</v>
      </c>
      <c r="J138">
        <v>0.0358866866757065</v>
      </c>
      <c r="K138">
        <v>18.837956205706</v>
      </c>
    </row>
    <row r="139" spans="1:11">
      <c r="A139">
        <v>33</v>
      </c>
      <c r="B139" t="s">
        <v>311</v>
      </c>
      <c r="C139" t="s">
        <v>312</v>
      </c>
      <c r="D139" t="s">
        <v>54</v>
      </c>
      <c r="E139">
        <v>160749183471.489</v>
      </c>
      <c r="F139">
        <v>17.3185929633299</v>
      </c>
      <c r="G139">
        <v>0</v>
      </c>
      <c r="H139">
        <v>17.3185929633299</v>
      </c>
      <c r="I139">
        <v>20.7837531939909</v>
      </c>
      <c r="J139">
        <v>0</v>
      </c>
      <c r="K139">
        <v>20.7837531939909</v>
      </c>
    </row>
    <row r="140" spans="1:11">
      <c r="A140">
        <v>162</v>
      </c>
      <c r="B140" t="s">
        <v>313</v>
      </c>
      <c r="C140" t="s">
        <v>314</v>
      </c>
      <c r="D140" t="s">
        <v>49</v>
      </c>
      <c r="E140">
        <v>9944256861.28677</v>
      </c>
      <c r="F140">
        <v>19.4696837725576</v>
      </c>
      <c r="G140">
        <v>0</v>
      </c>
      <c r="H140">
        <v>19.4696837725576</v>
      </c>
      <c r="I140">
        <v>19.5559271340892</v>
      </c>
      <c r="J140">
        <v>0</v>
      </c>
      <c r="K140">
        <v>19.5559271340892</v>
      </c>
    </row>
    <row r="141" spans="1:11">
      <c r="A141">
        <v>53</v>
      </c>
      <c r="B141" t="s">
        <v>315</v>
      </c>
      <c r="C141" t="s">
        <v>316</v>
      </c>
      <c r="D141" t="s">
        <v>190</v>
      </c>
      <c r="F141">
        <v>11.0458808737001</v>
      </c>
      <c r="G141">
        <v>0</v>
      </c>
      <c r="H141">
        <v>11.0458808737001</v>
      </c>
      <c r="I141">
        <v>21.0282864821627</v>
      </c>
      <c r="J141">
        <v>0</v>
      </c>
      <c r="K141">
        <v>21.0282864821627</v>
      </c>
    </row>
    <row r="142" spans="1:11">
      <c r="A142">
        <v>166</v>
      </c>
      <c r="B142" t="s">
        <v>317</v>
      </c>
      <c r="C142" t="s">
        <v>318</v>
      </c>
      <c r="D142" t="s">
        <v>54</v>
      </c>
      <c r="E142">
        <v>11600878053.0651</v>
      </c>
      <c r="F142">
        <v>31.1516470495653</v>
      </c>
      <c r="G142">
        <v>0</v>
      </c>
      <c r="H142">
        <v>31.1516470495653</v>
      </c>
      <c r="I142">
        <v>13.4847453847982</v>
      </c>
      <c r="J142">
        <v>0</v>
      </c>
      <c r="K142">
        <v>13.4847453847982</v>
      </c>
    </row>
    <row r="143" spans="1:11">
      <c r="A143">
        <v>155</v>
      </c>
      <c r="B143" t="s">
        <v>319</v>
      </c>
      <c r="C143" t="s">
        <v>320</v>
      </c>
      <c r="D143" t="s">
        <v>190</v>
      </c>
      <c r="E143">
        <v>14937368723.3692</v>
      </c>
      <c r="F143">
        <v>24.3956103220473</v>
      </c>
      <c r="G143">
        <v>0</v>
      </c>
      <c r="H143">
        <v>24.3956103220473</v>
      </c>
      <c r="I143">
        <v>14.21672312442</v>
      </c>
      <c r="J143">
        <v>0</v>
      </c>
      <c r="K143">
        <v>14.21672312442</v>
      </c>
    </row>
    <row r="144" spans="1:11">
      <c r="A144">
        <v>58</v>
      </c>
      <c r="B144" t="s">
        <v>321</v>
      </c>
      <c r="C144" t="s">
        <v>322</v>
      </c>
      <c r="D144" t="s">
        <v>49</v>
      </c>
      <c r="E144">
        <v>10522588362.3812</v>
      </c>
      <c r="F144">
        <v>13.5275655324314</v>
      </c>
      <c r="G144">
        <v>0</v>
      </c>
      <c r="H144">
        <v>13.5275655324314</v>
      </c>
      <c r="I144">
        <v>16.3607260778312</v>
      </c>
      <c r="J144">
        <v>0</v>
      </c>
      <c r="K144">
        <v>16.3607260778312</v>
      </c>
    </row>
    <row r="145" spans="1:11">
      <c r="A145">
        <v>72</v>
      </c>
      <c r="B145" t="s">
        <v>323</v>
      </c>
      <c r="C145" t="s">
        <v>324</v>
      </c>
      <c r="D145" t="s">
        <v>51</v>
      </c>
      <c r="E145">
        <v>19379525610.189</v>
      </c>
      <c r="F145">
        <v>13.2496433227218</v>
      </c>
      <c r="G145">
        <v>0.00488944460338721</v>
      </c>
      <c r="H145">
        <v>13.2545327673252</v>
      </c>
      <c r="I145">
        <v>13.5022168138776</v>
      </c>
      <c r="J145">
        <v>0.0234344877559047</v>
      </c>
      <c r="K145">
        <v>13.5256513016335</v>
      </c>
    </row>
    <row r="146" spans="1:11">
      <c r="A146">
        <v>82</v>
      </c>
      <c r="B146" t="s">
        <v>325</v>
      </c>
      <c r="C146" t="s">
        <v>326</v>
      </c>
      <c r="D146" t="s">
        <v>51</v>
      </c>
      <c r="E146">
        <v>21593972514.3213</v>
      </c>
      <c r="F146">
        <v>10.1928796615199</v>
      </c>
      <c r="G146">
        <v>-0.0162397312161455</v>
      </c>
      <c r="H146">
        <v>10.1766399303038</v>
      </c>
      <c r="I146">
        <v>11.9240199995359</v>
      </c>
      <c r="J146">
        <v>0.192461444929497</v>
      </c>
      <c r="K146">
        <v>12.1164814444654</v>
      </c>
    </row>
    <row r="147" spans="1:11">
      <c r="A147">
        <v>21</v>
      </c>
      <c r="B147" t="s">
        <v>327</v>
      </c>
      <c r="C147" t="s">
        <v>328</v>
      </c>
      <c r="D147" t="s">
        <v>49</v>
      </c>
      <c r="E147">
        <v>3850927852.10185</v>
      </c>
      <c r="F147">
        <v>12.8176096687333</v>
      </c>
      <c r="G147">
        <v>0</v>
      </c>
      <c r="H147">
        <v>12.8176096687333</v>
      </c>
      <c r="I147">
        <v>9.14980773159621</v>
      </c>
      <c r="J147">
        <v>0</v>
      </c>
      <c r="K147">
        <v>9.14980773159621</v>
      </c>
    </row>
    <row r="148" spans="1:11">
      <c r="A148">
        <v>27</v>
      </c>
      <c r="B148" t="s">
        <v>329</v>
      </c>
      <c r="C148" t="s">
        <v>330</v>
      </c>
      <c r="D148" t="s">
        <v>49</v>
      </c>
      <c r="E148">
        <v>42202045545.4369</v>
      </c>
      <c r="F148">
        <v>9.14227530826906</v>
      </c>
      <c r="G148">
        <v>0</v>
      </c>
      <c r="H148">
        <v>9.14227530826906</v>
      </c>
      <c r="I148">
        <v>9.68371852857868</v>
      </c>
      <c r="J148">
        <v>0</v>
      </c>
      <c r="K148">
        <v>9.68371852857868</v>
      </c>
    </row>
    <row r="149" spans="1:11">
      <c r="A149">
        <v>37</v>
      </c>
      <c r="B149" t="s">
        <v>331</v>
      </c>
      <c r="C149" t="s">
        <v>332</v>
      </c>
      <c r="D149" t="s">
        <v>333</v>
      </c>
      <c r="F149">
        <v>7.80439414156736</v>
      </c>
      <c r="G149">
        <v>0</v>
      </c>
      <c r="H149">
        <v>7.80439414156736</v>
      </c>
      <c r="I149">
        <v>9.56482483835341</v>
      </c>
      <c r="J149">
        <v>0</v>
      </c>
      <c r="K149">
        <v>9.56482483835341</v>
      </c>
    </row>
    <row r="150" spans="1:11">
      <c r="A150">
        <v>189</v>
      </c>
      <c r="B150" t="s">
        <v>334</v>
      </c>
      <c r="C150" t="s">
        <v>335</v>
      </c>
      <c r="D150" t="s">
        <v>54</v>
      </c>
      <c r="E150">
        <v>975733101.942868</v>
      </c>
      <c r="F150">
        <v>7.62702885587954</v>
      </c>
      <c r="G150">
        <v>0.0176098556530288</v>
      </c>
      <c r="H150">
        <v>7.64463871153257</v>
      </c>
      <c r="I150">
        <v>8.26421522126683</v>
      </c>
      <c r="J150">
        <v>0.0935047433778157</v>
      </c>
      <c r="K150">
        <v>8.35771996464465</v>
      </c>
    </row>
    <row r="151" spans="1:11">
      <c r="A151">
        <v>154</v>
      </c>
      <c r="B151" t="s">
        <v>336</v>
      </c>
      <c r="C151" t="s">
        <v>337</v>
      </c>
      <c r="D151" t="s">
        <v>54</v>
      </c>
      <c r="E151">
        <v>1874907741.44896</v>
      </c>
      <c r="F151">
        <v>8.2923614572369</v>
      </c>
      <c r="G151">
        <v>0</v>
      </c>
      <c r="H151">
        <v>8.2923614572369</v>
      </c>
      <c r="I151">
        <v>6.43083774892626</v>
      </c>
      <c r="J151">
        <v>0</v>
      </c>
      <c r="K151">
        <v>6.43083774892626</v>
      </c>
    </row>
    <row r="152" spans="1:11">
      <c r="A152">
        <v>39</v>
      </c>
      <c r="B152" t="s">
        <v>338</v>
      </c>
      <c r="C152" t="s">
        <v>339</v>
      </c>
      <c r="D152" t="s">
        <v>54</v>
      </c>
      <c r="E152">
        <v>2914175292.48454</v>
      </c>
      <c r="F152">
        <v>14.0427719030514</v>
      </c>
      <c r="G152">
        <v>0</v>
      </c>
      <c r="H152">
        <v>14.0427719030514</v>
      </c>
      <c r="I152">
        <v>4.9321635486094</v>
      </c>
      <c r="J152">
        <v>0</v>
      </c>
      <c r="K152">
        <v>4.9321635486094</v>
      </c>
    </row>
    <row r="153" spans="1:11">
      <c r="A153">
        <v>3</v>
      </c>
      <c r="B153" t="s">
        <v>340</v>
      </c>
      <c r="C153" t="s">
        <v>341</v>
      </c>
      <c r="D153" t="s">
        <v>51</v>
      </c>
      <c r="F153">
        <v>8.57505691099887</v>
      </c>
      <c r="G153">
        <v>0</v>
      </c>
      <c r="H153">
        <v>8.57505691099887</v>
      </c>
      <c r="I153">
        <v>5.41119263362884</v>
      </c>
      <c r="J153">
        <v>0</v>
      </c>
      <c r="K153">
        <v>5.41119263362884</v>
      </c>
    </row>
    <row r="154" spans="1:11">
      <c r="A154">
        <v>140</v>
      </c>
      <c r="B154" t="s">
        <v>342</v>
      </c>
      <c r="C154" t="s">
        <v>343</v>
      </c>
      <c r="D154" t="s">
        <v>49</v>
      </c>
      <c r="E154">
        <v>272965710.988114</v>
      </c>
      <c r="F154">
        <v>7.20619444709946</v>
      </c>
      <c r="G154">
        <v>0</v>
      </c>
      <c r="H154">
        <v>7.20619444709946</v>
      </c>
      <c r="I154">
        <v>5.96169281854375</v>
      </c>
      <c r="J154">
        <v>0</v>
      </c>
      <c r="K154">
        <v>5.96169281854375</v>
      </c>
    </row>
    <row r="155" spans="1:11">
      <c r="A155">
        <v>141</v>
      </c>
      <c r="B155" t="s">
        <v>344</v>
      </c>
      <c r="C155" t="s">
        <v>345</v>
      </c>
      <c r="D155" t="s">
        <v>54</v>
      </c>
      <c r="E155">
        <v>40196117944.8066</v>
      </c>
      <c r="F155">
        <v>7.4576674507638</v>
      </c>
      <c r="G155">
        <v>0</v>
      </c>
      <c r="H155">
        <v>7.4576674507638</v>
      </c>
      <c r="I155">
        <v>5.18911403468007</v>
      </c>
      <c r="J155">
        <v>0</v>
      </c>
      <c r="K155">
        <v>5.18911403468007</v>
      </c>
    </row>
    <row r="156" spans="1:11">
      <c r="A156">
        <v>187</v>
      </c>
      <c r="B156" t="s">
        <v>346</v>
      </c>
      <c r="C156" t="s">
        <v>347</v>
      </c>
      <c r="D156" t="s">
        <v>333</v>
      </c>
      <c r="F156">
        <v>4.29748316263067</v>
      </c>
      <c r="G156">
        <v>2.83073179974231</v>
      </c>
      <c r="H156">
        <v>7.12821496237298</v>
      </c>
      <c r="I156">
        <v>5.85137191753616</v>
      </c>
      <c r="J156">
        <v>16.1770493636242</v>
      </c>
      <c r="K156">
        <v>22.0284212811604</v>
      </c>
    </row>
    <row r="157" spans="1:11">
      <c r="A157">
        <v>70</v>
      </c>
      <c r="B157" t="s">
        <v>348</v>
      </c>
      <c r="C157" t="s">
        <v>349</v>
      </c>
      <c r="D157" t="s">
        <v>49</v>
      </c>
      <c r="E157">
        <v>1873866431.76793</v>
      </c>
      <c r="F157">
        <v>5.32704590425182</v>
      </c>
      <c r="G157">
        <v>0</v>
      </c>
      <c r="H157">
        <v>5.32704590425182</v>
      </c>
      <c r="I157">
        <v>5.84177657575916</v>
      </c>
      <c r="J157">
        <v>0</v>
      </c>
      <c r="K157">
        <v>5.84177657575916</v>
      </c>
    </row>
    <row r="158" spans="1:11">
      <c r="A158">
        <v>133</v>
      </c>
      <c r="B158" t="s">
        <v>350</v>
      </c>
      <c r="C158" t="s">
        <v>351</v>
      </c>
      <c r="D158" t="s">
        <v>51</v>
      </c>
      <c r="E158">
        <v>164211233.477789</v>
      </c>
      <c r="F158">
        <v>6.60664697298861</v>
      </c>
      <c r="G158">
        <v>0</v>
      </c>
      <c r="H158">
        <v>6.60664697298861</v>
      </c>
      <c r="I158">
        <v>4.52665648329442</v>
      </c>
      <c r="J158">
        <v>0</v>
      </c>
      <c r="K158">
        <v>4.52665648329442</v>
      </c>
    </row>
    <row r="159" spans="1:11">
      <c r="A159">
        <v>99</v>
      </c>
      <c r="B159" t="s">
        <v>352</v>
      </c>
      <c r="C159" t="s">
        <v>353</v>
      </c>
      <c r="D159" t="s">
        <v>49</v>
      </c>
      <c r="E159">
        <v>162527823149.666</v>
      </c>
      <c r="F159">
        <v>4.61016851842119</v>
      </c>
      <c r="G159">
        <v>0</v>
      </c>
      <c r="H159">
        <v>4.61016851842119</v>
      </c>
      <c r="I159">
        <v>3.81649191107516</v>
      </c>
      <c r="J159">
        <v>0</v>
      </c>
      <c r="K159">
        <v>3.81649191107516</v>
      </c>
    </row>
    <row r="160" spans="1:11">
      <c r="A160">
        <v>98</v>
      </c>
      <c r="B160" t="s">
        <v>354</v>
      </c>
      <c r="C160" t="s">
        <v>355</v>
      </c>
      <c r="D160" t="s">
        <v>190</v>
      </c>
      <c r="E160">
        <v>8120180788.46175</v>
      </c>
      <c r="F160">
        <v>4.17350567717405</v>
      </c>
      <c r="G160">
        <v>0</v>
      </c>
      <c r="H160">
        <v>4.17350567717405</v>
      </c>
      <c r="I160">
        <v>4.89797391157784</v>
      </c>
      <c r="J160">
        <v>0</v>
      </c>
      <c r="K160">
        <v>4.89797391157784</v>
      </c>
    </row>
    <row r="161" spans="1:11">
      <c r="A161">
        <v>92</v>
      </c>
      <c r="B161" t="s">
        <v>356</v>
      </c>
      <c r="C161" t="s">
        <v>357</v>
      </c>
      <c r="D161" t="s">
        <v>54</v>
      </c>
      <c r="E161">
        <v>274253748.691423</v>
      </c>
      <c r="F161">
        <v>2.7716299548456</v>
      </c>
      <c r="G161">
        <v>0</v>
      </c>
      <c r="H161">
        <v>2.7716299548456</v>
      </c>
      <c r="I161">
        <v>4.66379210155975</v>
      </c>
      <c r="J161">
        <v>0</v>
      </c>
      <c r="K161">
        <v>4.66379210155975</v>
      </c>
    </row>
    <row r="162" spans="1:11">
      <c r="A162">
        <v>60</v>
      </c>
      <c r="B162" t="s">
        <v>358</v>
      </c>
      <c r="C162" t="s">
        <v>359</v>
      </c>
      <c r="D162" t="s">
        <v>54</v>
      </c>
      <c r="E162">
        <v>412033894.04114</v>
      </c>
      <c r="F162">
        <v>3.58173457303382</v>
      </c>
      <c r="G162">
        <v>0.10984467426586</v>
      </c>
      <c r="H162">
        <v>3.69157924729968</v>
      </c>
      <c r="I162">
        <v>4.11483355077013</v>
      </c>
      <c r="J162">
        <v>0.399458307808486</v>
      </c>
      <c r="K162">
        <v>4.51429185857861</v>
      </c>
    </row>
    <row r="163" spans="1:11">
      <c r="A163">
        <v>93</v>
      </c>
      <c r="B163" t="s">
        <v>360</v>
      </c>
      <c r="C163" t="s">
        <v>361</v>
      </c>
      <c r="D163" t="s">
        <v>51</v>
      </c>
      <c r="E163">
        <v>1385200670.02527</v>
      </c>
      <c r="F163">
        <v>3.57130768429016</v>
      </c>
      <c r="G163">
        <v>0</v>
      </c>
      <c r="H163">
        <v>3.57130768429016</v>
      </c>
      <c r="I163">
        <v>3.39065689541413</v>
      </c>
      <c r="J163">
        <v>0</v>
      </c>
      <c r="K163">
        <v>3.39065689541413</v>
      </c>
    </row>
    <row r="164" spans="1:11">
      <c r="A164">
        <v>18</v>
      </c>
      <c r="B164" t="s">
        <v>362</v>
      </c>
      <c r="C164" t="s">
        <v>363</v>
      </c>
      <c r="D164" t="s">
        <v>51</v>
      </c>
      <c r="E164">
        <v>13537883107.8404</v>
      </c>
      <c r="F164">
        <v>3.69248676460277</v>
      </c>
      <c r="G164">
        <v>0</v>
      </c>
      <c r="H164">
        <v>3.69248676460277</v>
      </c>
      <c r="I164">
        <v>3.44624385360776</v>
      </c>
      <c r="J164">
        <v>0</v>
      </c>
      <c r="K164">
        <v>3.44624385360776</v>
      </c>
    </row>
    <row r="165" spans="1:11">
      <c r="A165">
        <v>179</v>
      </c>
      <c r="B165" t="s">
        <v>364</v>
      </c>
      <c r="C165" t="s">
        <v>365</v>
      </c>
      <c r="D165" t="s">
        <v>49</v>
      </c>
      <c r="E165">
        <v>60608169.0020951</v>
      </c>
      <c r="F165">
        <v>2.46692557804083</v>
      </c>
      <c r="G165">
        <v>0</v>
      </c>
      <c r="H165">
        <v>2.46692557804083</v>
      </c>
      <c r="I165">
        <v>3.93131741580171</v>
      </c>
      <c r="J165">
        <v>0</v>
      </c>
      <c r="K165">
        <v>3.93131741580171</v>
      </c>
    </row>
    <row r="166" spans="1:11">
      <c r="A166">
        <v>40</v>
      </c>
      <c r="B166" t="s">
        <v>366</v>
      </c>
      <c r="C166" t="s">
        <v>367</v>
      </c>
      <c r="D166" t="s">
        <v>54</v>
      </c>
      <c r="E166">
        <v>3949066550.61253</v>
      </c>
      <c r="F166">
        <v>3.24947840662396</v>
      </c>
      <c r="G166">
        <v>0.57343283455464</v>
      </c>
      <c r="H166">
        <v>3.8229112411786</v>
      </c>
      <c r="I166">
        <v>3.63589535098813</v>
      </c>
      <c r="J166">
        <v>3.9286820250326</v>
      </c>
      <c r="K166">
        <v>7.56457737602074</v>
      </c>
    </row>
    <row r="167" spans="1:11">
      <c r="A167">
        <v>75</v>
      </c>
      <c r="B167" t="s">
        <v>368</v>
      </c>
      <c r="C167" t="s">
        <v>369</v>
      </c>
      <c r="D167" t="s">
        <v>54</v>
      </c>
      <c r="E167">
        <v>36095639132.6724</v>
      </c>
      <c r="F167">
        <v>2.13383975503433</v>
      </c>
      <c r="G167">
        <v>0.00319548143318866</v>
      </c>
      <c r="H167">
        <v>2.13703523646751</v>
      </c>
      <c r="I167">
        <v>3.62349034671448</v>
      </c>
      <c r="J167">
        <v>0.011620605318065</v>
      </c>
      <c r="K167">
        <v>3.63511095203255</v>
      </c>
    </row>
    <row r="168" spans="1:11">
      <c r="A168">
        <v>65</v>
      </c>
      <c r="B168" t="s">
        <v>370</v>
      </c>
      <c r="C168" t="s">
        <v>371</v>
      </c>
      <c r="D168" t="s">
        <v>54</v>
      </c>
      <c r="E168">
        <v>39251579673.6738</v>
      </c>
      <c r="F168">
        <v>4.60710915183411</v>
      </c>
      <c r="G168">
        <v>0</v>
      </c>
      <c r="H168">
        <v>4.60710915183411</v>
      </c>
      <c r="I168">
        <v>2.44614694427843</v>
      </c>
      <c r="J168">
        <v>0</v>
      </c>
      <c r="K168">
        <v>2.44614694427843</v>
      </c>
    </row>
    <row r="169" spans="1:11">
      <c r="A169">
        <v>113</v>
      </c>
      <c r="B169" t="s">
        <v>372</v>
      </c>
      <c r="C169" t="s">
        <v>373</v>
      </c>
      <c r="D169" t="s">
        <v>49</v>
      </c>
      <c r="E169">
        <v>275411600.233808</v>
      </c>
      <c r="F169">
        <v>1.77213209527241</v>
      </c>
      <c r="G169">
        <v>0.000133145059716194</v>
      </c>
      <c r="H169">
        <v>1.77226524033213</v>
      </c>
      <c r="I169">
        <v>2.6641469588389</v>
      </c>
      <c r="J169">
        <v>0.00048419188825271</v>
      </c>
      <c r="K169">
        <v>2.66463115072715</v>
      </c>
    </row>
    <row r="170" spans="1:11">
      <c r="A170">
        <v>67</v>
      </c>
      <c r="B170" t="s">
        <v>374</v>
      </c>
      <c r="C170" t="s">
        <v>375</v>
      </c>
      <c r="D170" t="s">
        <v>190</v>
      </c>
      <c r="E170">
        <v>4146064483.44827</v>
      </c>
      <c r="F170">
        <v>1.92133575469076</v>
      </c>
      <c r="G170">
        <v>0</v>
      </c>
      <c r="H170">
        <v>1.92133575469076</v>
      </c>
      <c r="I170">
        <v>2.0517314778771</v>
      </c>
      <c r="J170">
        <v>0</v>
      </c>
      <c r="K170">
        <v>2.0517314778771</v>
      </c>
    </row>
    <row r="171" spans="1:11">
      <c r="A171">
        <v>176</v>
      </c>
      <c r="B171" t="s">
        <v>376</v>
      </c>
      <c r="C171" t="s">
        <v>377</v>
      </c>
      <c r="D171" t="s">
        <v>51</v>
      </c>
      <c r="E171">
        <v>38612227874.3506</v>
      </c>
      <c r="F171">
        <v>0.587330245303511</v>
      </c>
      <c r="G171">
        <v>0.000827112680187638</v>
      </c>
      <c r="H171">
        <v>0.588157357983698</v>
      </c>
      <c r="I171">
        <v>1.85320727418744</v>
      </c>
      <c r="J171">
        <v>0.00384503059509266</v>
      </c>
      <c r="K171">
        <v>1.85705230478253</v>
      </c>
    </row>
    <row r="172" spans="1:11">
      <c r="A172">
        <v>66</v>
      </c>
      <c r="B172" t="s">
        <v>378</v>
      </c>
      <c r="C172" t="s">
        <v>379</v>
      </c>
      <c r="D172" t="s">
        <v>190</v>
      </c>
      <c r="E172">
        <v>6022454960.04951</v>
      </c>
      <c r="F172">
        <v>1.72465703895226</v>
      </c>
      <c r="G172">
        <v>0.0376009597299356</v>
      </c>
      <c r="H172">
        <v>1.7622579986822</v>
      </c>
      <c r="I172">
        <v>1.4937673873007</v>
      </c>
      <c r="J172">
        <v>0.230561695153951</v>
      </c>
      <c r="K172">
        <v>1.72432908245465</v>
      </c>
    </row>
    <row r="173" spans="1:11">
      <c r="A173">
        <v>129</v>
      </c>
      <c r="B173" t="s">
        <v>380</v>
      </c>
      <c r="C173" t="s">
        <v>381</v>
      </c>
      <c r="D173" t="s">
        <v>333</v>
      </c>
      <c r="F173">
        <v>1.50993880624794</v>
      </c>
      <c r="G173">
        <v>0</v>
      </c>
      <c r="H173">
        <v>1.50993880624794</v>
      </c>
      <c r="I173">
        <v>1.34637430435282</v>
      </c>
      <c r="J173">
        <v>0</v>
      </c>
      <c r="K173">
        <v>1.34637430435282</v>
      </c>
    </row>
    <row r="174" spans="1:11">
      <c r="A174">
        <v>169</v>
      </c>
      <c r="B174" t="s">
        <v>382</v>
      </c>
      <c r="C174" t="s">
        <v>383</v>
      </c>
      <c r="D174" t="s">
        <v>190</v>
      </c>
      <c r="E174">
        <v>26904179972.132</v>
      </c>
      <c r="F174">
        <v>1.46328123077267</v>
      </c>
      <c r="G174">
        <v>0.111271307258903</v>
      </c>
      <c r="H174">
        <v>1.57455253803157</v>
      </c>
      <c r="I174">
        <v>0.963561844441036</v>
      </c>
      <c r="J174">
        <v>0.466305945063499</v>
      </c>
      <c r="K174">
        <v>1.42986778950454</v>
      </c>
    </row>
    <row r="175" spans="1:11">
      <c r="A175">
        <v>103</v>
      </c>
      <c r="B175" t="s">
        <v>384</v>
      </c>
      <c r="C175" t="s">
        <v>385</v>
      </c>
      <c r="D175" t="s">
        <v>54</v>
      </c>
      <c r="E175">
        <v>5752756216.43659</v>
      </c>
      <c r="F175">
        <v>0.425721466148548</v>
      </c>
      <c r="G175">
        <v>0</v>
      </c>
      <c r="H175">
        <v>0.425721466148548</v>
      </c>
      <c r="I175">
        <v>0.679157308287552</v>
      </c>
      <c r="J175">
        <v>0</v>
      </c>
      <c r="K175">
        <v>0.679157308287552</v>
      </c>
    </row>
    <row r="176" spans="1:11">
      <c r="A176">
        <v>46</v>
      </c>
      <c r="B176" t="s">
        <v>386</v>
      </c>
      <c r="C176" t="s">
        <v>387</v>
      </c>
      <c r="D176" t="s">
        <v>54</v>
      </c>
      <c r="E176">
        <v>5967441822.44195</v>
      </c>
      <c r="F176">
        <v>0.233195102325251</v>
      </c>
      <c r="G176">
        <v>4.17823453985754</v>
      </c>
      <c r="H176">
        <v>4.41142964218279</v>
      </c>
      <c r="I176">
        <v>0.595124314675321</v>
      </c>
      <c r="J176">
        <v>11.624608523037</v>
      </c>
      <c r="K176">
        <v>12.2197328377123</v>
      </c>
    </row>
    <row r="177" spans="1:11">
      <c r="A177">
        <v>161</v>
      </c>
      <c r="B177" t="s">
        <v>388</v>
      </c>
      <c r="C177" t="s">
        <v>389</v>
      </c>
      <c r="D177" t="s">
        <v>54</v>
      </c>
      <c r="E177">
        <v>993192606.031231</v>
      </c>
      <c r="F177">
        <v>0.446502379951359</v>
      </c>
      <c r="G177">
        <v>0</v>
      </c>
      <c r="H177">
        <v>0.446502379951359</v>
      </c>
      <c r="I177">
        <v>0.622026653809443</v>
      </c>
      <c r="J177">
        <v>0</v>
      </c>
      <c r="K177">
        <v>0.622026653809443</v>
      </c>
    </row>
    <row r="178" spans="1:11">
      <c r="A178">
        <v>172</v>
      </c>
      <c r="B178" t="s">
        <v>390</v>
      </c>
      <c r="C178" t="s">
        <v>391</v>
      </c>
      <c r="D178" t="s">
        <v>54</v>
      </c>
      <c r="E178">
        <v>41809911366.8578</v>
      </c>
      <c r="F178">
        <v>0.515886370978011</v>
      </c>
      <c r="G178">
        <v>0</v>
      </c>
      <c r="H178">
        <v>0.515886370978011</v>
      </c>
      <c r="I178">
        <v>0.254177538107007</v>
      </c>
      <c r="J178">
        <v>0</v>
      </c>
      <c r="K178">
        <v>0.254177538107007</v>
      </c>
    </row>
    <row r="179" spans="1:11">
      <c r="A179">
        <v>28</v>
      </c>
      <c r="B179" t="s">
        <v>392</v>
      </c>
      <c r="C179" t="s">
        <v>393</v>
      </c>
      <c r="D179" t="s">
        <v>190</v>
      </c>
      <c r="E179">
        <v>5021009903.68172</v>
      </c>
      <c r="F179">
        <v>0.110738981018953</v>
      </c>
      <c r="G179">
        <v>0</v>
      </c>
      <c r="H179">
        <v>0.110738981018953</v>
      </c>
      <c r="I179">
        <v>0.32387333126138</v>
      </c>
      <c r="J179">
        <v>0</v>
      </c>
      <c r="K179">
        <v>0.32387333126138</v>
      </c>
    </row>
    <row r="180" spans="1:11">
      <c r="A180">
        <v>68</v>
      </c>
      <c r="B180" t="s">
        <v>394</v>
      </c>
      <c r="C180" t="s">
        <v>395</v>
      </c>
      <c r="D180" t="s">
        <v>49</v>
      </c>
      <c r="E180">
        <v>26282447438.7075</v>
      </c>
      <c r="F180">
        <v>0.0367305969301369</v>
      </c>
      <c r="G180">
        <v>0</v>
      </c>
      <c r="H180">
        <v>0.0367305969301369</v>
      </c>
      <c r="I180">
        <v>0.456302644318176</v>
      </c>
      <c r="J180">
        <v>0</v>
      </c>
      <c r="K180">
        <v>0.456302644318176</v>
      </c>
    </row>
    <row r="181" spans="1:11">
      <c r="A181">
        <v>26</v>
      </c>
      <c r="B181" t="s">
        <v>396</v>
      </c>
      <c r="C181" t="s">
        <v>397</v>
      </c>
      <c r="D181" t="s">
        <v>54</v>
      </c>
      <c r="E181">
        <v>9316861178.72335</v>
      </c>
      <c r="F181">
        <v>0.556301757894111</v>
      </c>
      <c r="G181">
        <v>0.0496267608112583</v>
      </c>
      <c r="H181">
        <v>0.605928518705369</v>
      </c>
      <c r="I181">
        <v>0.233162429632339</v>
      </c>
      <c r="J181">
        <v>0.23070183570556</v>
      </c>
      <c r="K181">
        <v>0.463864265337898</v>
      </c>
    </row>
    <row r="182" spans="1:11">
      <c r="A182">
        <v>47</v>
      </c>
      <c r="B182" t="s">
        <v>398</v>
      </c>
      <c r="C182" t="s">
        <v>399</v>
      </c>
      <c r="D182" t="s">
        <v>49</v>
      </c>
      <c r="E182">
        <v>865363745.087201</v>
      </c>
      <c r="F182">
        <v>-0.0413974960940792</v>
      </c>
      <c r="G182">
        <v>0</v>
      </c>
      <c r="H182">
        <v>-0.0413974960940792</v>
      </c>
      <c r="I182">
        <v>0.250150681867945</v>
      </c>
      <c r="J182">
        <v>0</v>
      </c>
      <c r="K182">
        <v>0.250150681867945</v>
      </c>
    </row>
    <row r="183" spans="1:11">
      <c r="A183">
        <v>145</v>
      </c>
      <c r="B183" t="s">
        <v>400</v>
      </c>
      <c r="C183" t="s">
        <v>401</v>
      </c>
      <c r="D183" t="s">
        <v>49</v>
      </c>
      <c r="E183">
        <v>100806296877.808</v>
      </c>
      <c r="F183">
        <v>0.0399575587206999</v>
      </c>
      <c r="G183">
        <v>0</v>
      </c>
      <c r="H183">
        <v>0.0399575587206999</v>
      </c>
      <c r="I183">
        <v>0.0937689947690599</v>
      </c>
      <c r="J183">
        <v>0</v>
      </c>
      <c r="K183">
        <v>0.0937689947690599</v>
      </c>
    </row>
    <row r="184" spans="1:11">
      <c r="A184">
        <v>25</v>
      </c>
      <c r="B184" t="s">
        <v>402</v>
      </c>
      <c r="C184" t="s">
        <v>403</v>
      </c>
      <c r="D184" t="s">
        <v>51</v>
      </c>
      <c r="E184">
        <v>29419224102.1677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35</v>
      </c>
      <c r="B185" t="s">
        <v>404</v>
      </c>
      <c r="C185" t="s">
        <v>405</v>
      </c>
      <c r="D185" t="s">
        <v>190</v>
      </c>
      <c r="E185">
        <v>113107029912.041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36</v>
      </c>
      <c r="B186" t="s">
        <v>406</v>
      </c>
      <c r="C186" t="s">
        <v>407</v>
      </c>
      <c r="D186" t="s">
        <v>54</v>
      </c>
      <c r="E186">
        <v>20736299344.6761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61</v>
      </c>
      <c r="B187" t="s">
        <v>408</v>
      </c>
      <c r="C187" t="s">
        <v>409</v>
      </c>
      <c r="D187" t="s">
        <v>49</v>
      </c>
      <c r="E187">
        <v>35529000505.4917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90</v>
      </c>
      <c r="B188" t="s">
        <v>410</v>
      </c>
      <c r="C188" t="s">
        <v>411</v>
      </c>
      <c r="D188" t="s">
        <v>54</v>
      </c>
      <c r="E188">
        <v>35397528301.5484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100</v>
      </c>
      <c r="B189" t="s">
        <v>412</v>
      </c>
      <c r="C189" t="s">
        <v>413</v>
      </c>
      <c r="D189" t="s">
        <v>49</v>
      </c>
      <c r="E189">
        <v>2574797926.14676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101</v>
      </c>
      <c r="B190" t="s">
        <v>414</v>
      </c>
      <c r="C190" t="s">
        <v>415</v>
      </c>
      <c r="D190" t="s">
        <v>51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108</v>
      </c>
      <c r="B191" t="s">
        <v>416</v>
      </c>
      <c r="C191" t="s">
        <v>417</v>
      </c>
      <c r="D191" t="s">
        <v>51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157</v>
      </c>
      <c r="B192" t="s">
        <v>418</v>
      </c>
      <c r="C192" t="s">
        <v>419</v>
      </c>
      <c r="D192" t="s">
        <v>51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173</v>
      </c>
      <c r="B193" t="s">
        <v>420</v>
      </c>
      <c r="C193" t="s">
        <v>421</v>
      </c>
      <c r="D193" t="s">
        <v>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174</v>
      </c>
      <c r="B194" t="s">
        <v>422</v>
      </c>
      <c r="C194" t="s">
        <v>423</v>
      </c>
      <c r="D194" t="s">
        <v>54</v>
      </c>
      <c r="E194">
        <v>7302934213.66741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178</v>
      </c>
      <c r="B195" t="s">
        <v>424</v>
      </c>
      <c r="C195" t="s">
        <v>425</v>
      </c>
      <c r="D195" t="s">
        <v>49</v>
      </c>
      <c r="E195">
        <v>2580935267518.57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186</v>
      </c>
      <c r="B196" t="s">
        <v>426</v>
      </c>
      <c r="C196" t="s">
        <v>427</v>
      </c>
      <c r="D196" t="s">
        <v>49</v>
      </c>
      <c r="E196">
        <v>1569706424.83187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Solar</vt:lpstr>
      <vt:lpstr>Wind</vt:lpstr>
      <vt:lpstr>Cum_solar</vt:lpstr>
      <vt:lpstr>Cum_wind</vt:lpstr>
      <vt:lpstr>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关钰生</dc:creator>
  <cp:lastModifiedBy>Yusheng Guan</cp:lastModifiedBy>
  <dcterms:created xsi:type="dcterms:W3CDTF">2023-05-12T11:15:00Z</dcterms:created>
  <dcterms:modified xsi:type="dcterms:W3CDTF">2024-12-04T07:25:00Z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95907F910DC54D888CCBAD379429AEE8_12</vt:lpwstr>
  </property>
</Properties>
</file>