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19F4AFC-F022-4908-8071-D68673C769C0}" xr6:coauthVersionLast="47" xr6:coauthVersionMax="47" xr10:uidLastSave="{00000000-0000-0000-0000-000000000000}"/>
  <bookViews>
    <workbookView xWindow="-108" yWindow="-108" windowWidth="23256" windowHeight="12576" tabRatio="933" activeTab="2" xr2:uid="{00000000-000D-0000-FFFF-FFFF00000000}"/>
  </bookViews>
  <sheets>
    <sheet name="Daten Eingeben" sheetId="4" r:id="rId1"/>
    <sheet name="Kalender" sheetId="3" r:id="rId2"/>
    <sheet name="Zusammenfassung" sheetId="18" r:id="rId3"/>
    <sheet name="Januar" sheetId="1" r:id="rId4"/>
    <sheet name="Februar" sheetId="19" r:id="rId5"/>
    <sheet name="März" sheetId="20" r:id="rId6"/>
    <sheet name="April" sheetId="21" r:id="rId7"/>
    <sheet name="May" sheetId="22" r:id="rId8"/>
    <sheet name="Juni" sheetId="23" r:id="rId9"/>
    <sheet name="Juli" sheetId="24" r:id="rId10"/>
    <sheet name="August" sheetId="25" r:id="rId11"/>
    <sheet name="September" sheetId="26" r:id="rId12"/>
    <sheet name="Oktober" sheetId="28" r:id="rId13"/>
    <sheet name="November" sheetId="27" r:id="rId14"/>
    <sheet name="Dezember" sheetId="29" r:id="rId15"/>
    <sheet name="feiertage-NRW" sheetId="2" r:id="rId16"/>
  </sheets>
  <definedNames>
    <definedName name="DATUM">'Daten Eingeben'!$C:$C</definedName>
    <definedName name="DTM">'Daten Eingeben'!$C$2:$C$1048576</definedName>
    <definedName name="ETABELLE">'Daten Eingeben'!$A$2:$C$1048576</definedName>
    <definedName name="ExterneDaten_1" localSheetId="15" hidden="1">'feiertage-NRW'!$A$1:$B$12</definedName>
    <definedName name="ExterneDaten_1" localSheetId="15" hidden="1">'feiertage-NRW'!$A$1:$B$12</definedName>
    <definedName name="TARIH">'Daten Eingeben'!$C$2:$C$1048576</definedName>
    <definedName name="Titel">'Daten Eingeben'!$A$2:$A$1048576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8" l="1"/>
  <c r="B6" i="18"/>
  <c r="B3" i="29"/>
  <c r="A6" i="29" s="1"/>
  <c r="A7" i="29" s="1"/>
  <c r="E42" i="29"/>
  <c r="E41" i="29"/>
  <c r="E40" i="29"/>
  <c r="G36" i="29"/>
  <c r="H36" i="29" s="1"/>
  <c r="H35" i="29"/>
  <c r="G35" i="29"/>
  <c r="G34" i="29"/>
  <c r="H34" i="29" s="1"/>
  <c r="G33" i="29"/>
  <c r="H33" i="29" s="1"/>
  <c r="G32" i="29"/>
  <c r="H32" i="29" s="1"/>
  <c r="G31" i="29"/>
  <c r="H31" i="29" s="1"/>
  <c r="G30" i="29"/>
  <c r="H30" i="29" s="1"/>
  <c r="G29" i="29"/>
  <c r="H29" i="29" s="1"/>
  <c r="G28" i="29"/>
  <c r="H28" i="29" s="1"/>
  <c r="G27" i="29"/>
  <c r="H27" i="29" s="1"/>
  <c r="G26" i="29"/>
  <c r="H26" i="29" s="1"/>
  <c r="G25" i="29"/>
  <c r="H25" i="29" s="1"/>
  <c r="G24" i="29"/>
  <c r="H24" i="29" s="1"/>
  <c r="G23" i="29"/>
  <c r="H23" i="29" s="1"/>
  <c r="G22" i="29"/>
  <c r="H22" i="29" s="1"/>
  <c r="G21" i="29"/>
  <c r="H21" i="29" s="1"/>
  <c r="G20" i="29"/>
  <c r="H20" i="29" s="1"/>
  <c r="G19" i="29"/>
  <c r="H19" i="29" s="1"/>
  <c r="G18" i="29"/>
  <c r="H18" i="29" s="1"/>
  <c r="G17" i="29"/>
  <c r="H17" i="29" s="1"/>
  <c r="G16" i="29"/>
  <c r="H16" i="29" s="1"/>
  <c r="G15" i="29"/>
  <c r="H15" i="29" s="1"/>
  <c r="G14" i="29"/>
  <c r="H14" i="29" s="1"/>
  <c r="G13" i="29"/>
  <c r="H13" i="29" s="1"/>
  <c r="G12" i="29"/>
  <c r="H12" i="29" s="1"/>
  <c r="G11" i="29"/>
  <c r="H11" i="29" s="1"/>
  <c r="G10" i="29"/>
  <c r="H10" i="29" s="1"/>
  <c r="G9" i="29"/>
  <c r="H9" i="29" s="1"/>
  <c r="G8" i="29"/>
  <c r="H8" i="29" s="1"/>
  <c r="G7" i="29"/>
  <c r="H7" i="29" s="1"/>
  <c r="G6" i="29"/>
  <c r="H6" i="29" s="1"/>
  <c r="B3" i="27"/>
  <c r="A6" i="27" s="1"/>
  <c r="C6" i="27" s="1"/>
  <c r="B3" i="28"/>
  <c r="A6" i="28" s="1"/>
  <c r="A7" i="28" s="1"/>
  <c r="E42" i="28"/>
  <c r="E41" i="28"/>
  <c r="E40" i="28"/>
  <c r="G36" i="28"/>
  <c r="H36" i="28" s="1"/>
  <c r="G35" i="28"/>
  <c r="H35" i="28" s="1"/>
  <c r="G34" i="28"/>
  <c r="H34" i="28" s="1"/>
  <c r="G33" i="28"/>
  <c r="H33" i="28" s="1"/>
  <c r="G32" i="28"/>
  <c r="H32" i="28" s="1"/>
  <c r="G31" i="28"/>
  <c r="H31" i="28" s="1"/>
  <c r="G30" i="28"/>
  <c r="H30" i="28" s="1"/>
  <c r="G29" i="28"/>
  <c r="H29" i="28" s="1"/>
  <c r="G28" i="28"/>
  <c r="H28" i="28" s="1"/>
  <c r="G27" i="28"/>
  <c r="H27" i="28" s="1"/>
  <c r="G26" i="28"/>
  <c r="H26" i="28" s="1"/>
  <c r="G25" i="28"/>
  <c r="H25" i="28" s="1"/>
  <c r="G24" i="28"/>
  <c r="H24" i="28" s="1"/>
  <c r="G23" i="28"/>
  <c r="H23" i="28" s="1"/>
  <c r="G22" i="28"/>
  <c r="H22" i="28" s="1"/>
  <c r="G21" i="28"/>
  <c r="H21" i="28" s="1"/>
  <c r="G20" i="28"/>
  <c r="H20" i="28" s="1"/>
  <c r="G19" i="28"/>
  <c r="H19" i="28" s="1"/>
  <c r="G18" i="28"/>
  <c r="H18" i="28" s="1"/>
  <c r="G17" i="28"/>
  <c r="H17" i="28" s="1"/>
  <c r="G16" i="28"/>
  <c r="H16" i="28" s="1"/>
  <c r="G15" i="28"/>
  <c r="H15" i="28" s="1"/>
  <c r="G14" i="28"/>
  <c r="H14" i="28" s="1"/>
  <c r="G13" i="28"/>
  <c r="H13" i="28" s="1"/>
  <c r="G12" i="28"/>
  <c r="H12" i="28" s="1"/>
  <c r="G11" i="28"/>
  <c r="H11" i="28" s="1"/>
  <c r="G10" i="28"/>
  <c r="H10" i="28" s="1"/>
  <c r="G9" i="28"/>
  <c r="H9" i="28" s="1"/>
  <c r="G8" i="28"/>
  <c r="H8" i="28" s="1"/>
  <c r="G7" i="28"/>
  <c r="H7" i="28" s="1"/>
  <c r="G6" i="28"/>
  <c r="E42" i="27"/>
  <c r="E41" i="27"/>
  <c r="E40" i="27"/>
  <c r="G35" i="27"/>
  <c r="H35" i="27" s="1"/>
  <c r="G34" i="27"/>
  <c r="H34" i="27" s="1"/>
  <c r="G33" i="27"/>
  <c r="H33" i="27" s="1"/>
  <c r="G32" i="27"/>
  <c r="H32" i="27" s="1"/>
  <c r="G31" i="27"/>
  <c r="H31" i="27" s="1"/>
  <c r="G30" i="27"/>
  <c r="H30" i="27" s="1"/>
  <c r="G29" i="27"/>
  <c r="H29" i="27" s="1"/>
  <c r="G28" i="27"/>
  <c r="H28" i="27" s="1"/>
  <c r="G27" i="27"/>
  <c r="H27" i="27" s="1"/>
  <c r="G26" i="27"/>
  <c r="H26" i="27" s="1"/>
  <c r="G25" i="27"/>
  <c r="H25" i="27" s="1"/>
  <c r="G24" i="27"/>
  <c r="H24" i="27" s="1"/>
  <c r="G23" i="27"/>
  <c r="H23" i="27" s="1"/>
  <c r="G22" i="27"/>
  <c r="H22" i="27" s="1"/>
  <c r="G21" i="27"/>
  <c r="H21" i="27" s="1"/>
  <c r="G20" i="27"/>
  <c r="H20" i="27" s="1"/>
  <c r="G19" i="27"/>
  <c r="H19" i="27" s="1"/>
  <c r="G18" i="27"/>
  <c r="H18" i="27" s="1"/>
  <c r="G17" i="27"/>
  <c r="H17" i="27" s="1"/>
  <c r="G16" i="27"/>
  <c r="H16" i="27" s="1"/>
  <c r="G15" i="27"/>
  <c r="H15" i="27" s="1"/>
  <c r="G14" i="27"/>
  <c r="H14" i="27" s="1"/>
  <c r="G13" i="27"/>
  <c r="H13" i="27" s="1"/>
  <c r="G12" i="27"/>
  <c r="H12" i="27" s="1"/>
  <c r="G11" i="27"/>
  <c r="H11" i="27" s="1"/>
  <c r="G10" i="27"/>
  <c r="H10" i="27" s="1"/>
  <c r="G9" i="27"/>
  <c r="H9" i="27" s="1"/>
  <c r="G8" i="27"/>
  <c r="H8" i="27" s="1"/>
  <c r="G7" i="27"/>
  <c r="H7" i="27" s="1"/>
  <c r="G6" i="27"/>
  <c r="B3" i="26"/>
  <c r="A6" i="26" s="1"/>
  <c r="C6" i="26" s="1"/>
  <c r="B3" i="25"/>
  <c r="A6" i="25" s="1"/>
  <c r="A7" i="25" s="1"/>
  <c r="B3" i="24"/>
  <c r="A6" i="24" s="1"/>
  <c r="A7" i="24" s="1"/>
  <c r="E42" i="26"/>
  <c r="E41" i="26"/>
  <c r="E40" i="26"/>
  <c r="G35" i="26"/>
  <c r="H35" i="26" s="1"/>
  <c r="G34" i="26"/>
  <c r="H34" i="26" s="1"/>
  <c r="G33" i="26"/>
  <c r="H33" i="26" s="1"/>
  <c r="G32" i="26"/>
  <c r="H32" i="26" s="1"/>
  <c r="G31" i="26"/>
  <c r="H31" i="26" s="1"/>
  <c r="G30" i="26"/>
  <c r="H30" i="26" s="1"/>
  <c r="G29" i="26"/>
  <c r="H29" i="26" s="1"/>
  <c r="G28" i="26"/>
  <c r="H28" i="26" s="1"/>
  <c r="G27" i="26"/>
  <c r="H27" i="26" s="1"/>
  <c r="G26" i="26"/>
  <c r="H26" i="26" s="1"/>
  <c r="G25" i="26"/>
  <c r="H25" i="26" s="1"/>
  <c r="G24" i="26"/>
  <c r="H24" i="26" s="1"/>
  <c r="G23" i="26"/>
  <c r="H23" i="26" s="1"/>
  <c r="G22" i="26"/>
  <c r="H22" i="26" s="1"/>
  <c r="G21" i="26"/>
  <c r="H21" i="26" s="1"/>
  <c r="G20" i="26"/>
  <c r="H20" i="26" s="1"/>
  <c r="G19" i="26"/>
  <c r="H19" i="26" s="1"/>
  <c r="G18" i="26"/>
  <c r="H18" i="26" s="1"/>
  <c r="G17" i="26"/>
  <c r="H17" i="26" s="1"/>
  <c r="G16" i="26"/>
  <c r="H16" i="26" s="1"/>
  <c r="G15" i="26"/>
  <c r="H15" i="26" s="1"/>
  <c r="G14" i="26"/>
  <c r="H14" i="26" s="1"/>
  <c r="G13" i="26"/>
  <c r="H13" i="26" s="1"/>
  <c r="G12" i="26"/>
  <c r="H12" i="26" s="1"/>
  <c r="G11" i="26"/>
  <c r="H11" i="26" s="1"/>
  <c r="G10" i="26"/>
  <c r="H10" i="26" s="1"/>
  <c r="G9" i="26"/>
  <c r="H9" i="26" s="1"/>
  <c r="G8" i="26"/>
  <c r="H8" i="26" s="1"/>
  <c r="G7" i="26"/>
  <c r="H7" i="26" s="1"/>
  <c r="G6" i="26"/>
  <c r="E42" i="25"/>
  <c r="E41" i="25"/>
  <c r="E40" i="25"/>
  <c r="G36" i="25"/>
  <c r="H36" i="25" s="1"/>
  <c r="G35" i="25"/>
  <c r="H35" i="25" s="1"/>
  <c r="G34" i="25"/>
  <c r="H34" i="25" s="1"/>
  <c r="G33" i="25"/>
  <c r="H33" i="25" s="1"/>
  <c r="G32" i="25"/>
  <c r="H32" i="25" s="1"/>
  <c r="G31" i="25"/>
  <c r="H31" i="25" s="1"/>
  <c r="G30" i="25"/>
  <c r="H30" i="25" s="1"/>
  <c r="G29" i="25"/>
  <c r="H29" i="25" s="1"/>
  <c r="G28" i="25"/>
  <c r="H28" i="25" s="1"/>
  <c r="G27" i="25"/>
  <c r="H27" i="25" s="1"/>
  <c r="G26" i="25"/>
  <c r="H26" i="25" s="1"/>
  <c r="G25" i="25"/>
  <c r="H25" i="25" s="1"/>
  <c r="G24" i="25"/>
  <c r="H24" i="25" s="1"/>
  <c r="G23" i="25"/>
  <c r="H23" i="25" s="1"/>
  <c r="G22" i="25"/>
  <c r="H22" i="25" s="1"/>
  <c r="G21" i="25"/>
  <c r="H21" i="25" s="1"/>
  <c r="G20" i="25"/>
  <c r="H20" i="25" s="1"/>
  <c r="G19" i="25"/>
  <c r="H19" i="25" s="1"/>
  <c r="G18" i="25"/>
  <c r="H18" i="25" s="1"/>
  <c r="G17" i="25"/>
  <c r="H17" i="25" s="1"/>
  <c r="G16" i="25"/>
  <c r="H16" i="25" s="1"/>
  <c r="G15" i="25"/>
  <c r="H15" i="25" s="1"/>
  <c r="G14" i="25"/>
  <c r="H14" i="25" s="1"/>
  <c r="G13" i="25"/>
  <c r="H13" i="25" s="1"/>
  <c r="G12" i="25"/>
  <c r="H12" i="25" s="1"/>
  <c r="G11" i="25"/>
  <c r="H11" i="25" s="1"/>
  <c r="G10" i="25"/>
  <c r="H10" i="25" s="1"/>
  <c r="G9" i="25"/>
  <c r="H9" i="25" s="1"/>
  <c r="G8" i="25"/>
  <c r="H8" i="25" s="1"/>
  <c r="G7" i="25"/>
  <c r="H7" i="25" s="1"/>
  <c r="G6" i="25"/>
  <c r="E42" i="24"/>
  <c r="E41" i="24"/>
  <c r="E40" i="24"/>
  <c r="G36" i="24"/>
  <c r="H36" i="24" s="1"/>
  <c r="G35" i="24"/>
  <c r="H35" i="24" s="1"/>
  <c r="G34" i="24"/>
  <c r="H34" i="24" s="1"/>
  <c r="G33" i="24"/>
  <c r="H33" i="24" s="1"/>
  <c r="G32" i="24"/>
  <c r="H32" i="24" s="1"/>
  <c r="G31" i="24"/>
  <c r="H31" i="24" s="1"/>
  <c r="G30" i="24"/>
  <c r="H30" i="24" s="1"/>
  <c r="G29" i="24"/>
  <c r="H29" i="24" s="1"/>
  <c r="G28" i="24"/>
  <c r="H28" i="24" s="1"/>
  <c r="G27" i="24"/>
  <c r="H27" i="24" s="1"/>
  <c r="G26" i="24"/>
  <c r="H26" i="24" s="1"/>
  <c r="G25" i="24"/>
  <c r="H25" i="24" s="1"/>
  <c r="G24" i="24"/>
  <c r="H24" i="24" s="1"/>
  <c r="G23" i="24"/>
  <c r="H23" i="24" s="1"/>
  <c r="G22" i="24"/>
  <c r="H22" i="24" s="1"/>
  <c r="G21" i="24"/>
  <c r="H21" i="24" s="1"/>
  <c r="G20" i="24"/>
  <c r="H20" i="24" s="1"/>
  <c r="G19" i="24"/>
  <c r="H19" i="24" s="1"/>
  <c r="G18" i="24"/>
  <c r="H18" i="24" s="1"/>
  <c r="G17" i="24"/>
  <c r="H17" i="24" s="1"/>
  <c r="G16" i="24"/>
  <c r="H16" i="24" s="1"/>
  <c r="G15" i="24"/>
  <c r="H15" i="24" s="1"/>
  <c r="G14" i="24"/>
  <c r="H14" i="24" s="1"/>
  <c r="G13" i="24"/>
  <c r="H13" i="24" s="1"/>
  <c r="G12" i="24"/>
  <c r="H12" i="24" s="1"/>
  <c r="G11" i="24"/>
  <c r="H11" i="24" s="1"/>
  <c r="G10" i="24"/>
  <c r="H10" i="24" s="1"/>
  <c r="G9" i="24"/>
  <c r="H9" i="24" s="1"/>
  <c r="G8" i="24"/>
  <c r="H8" i="24" s="1"/>
  <c r="G7" i="24"/>
  <c r="H7" i="24" s="1"/>
  <c r="G6" i="24"/>
  <c r="B3" i="23"/>
  <c r="A6" i="23" s="1"/>
  <c r="E42" i="23"/>
  <c r="E41" i="23"/>
  <c r="E40" i="23"/>
  <c r="G35" i="23"/>
  <c r="H35" i="23" s="1"/>
  <c r="G34" i="23"/>
  <c r="H34" i="23" s="1"/>
  <c r="G33" i="23"/>
  <c r="H33" i="23" s="1"/>
  <c r="G32" i="23"/>
  <c r="H32" i="23" s="1"/>
  <c r="G31" i="23"/>
  <c r="H31" i="23" s="1"/>
  <c r="G30" i="23"/>
  <c r="H30" i="23" s="1"/>
  <c r="G29" i="23"/>
  <c r="H29" i="23" s="1"/>
  <c r="G28" i="23"/>
  <c r="H28" i="23" s="1"/>
  <c r="G27" i="23"/>
  <c r="H27" i="23" s="1"/>
  <c r="G26" i="23"/>
  <c r="H26" i="23" s="1"/>
  <c r="G25" i="23"/>
  <c r="H25" i="23" s="1"/>
  <c r="G24" i="23"/>
  <c r="H24" i="23" s="1"/>
  <c r="G23" i="23"/>
  <c r="H23" i="23" s="1"/>
  <c r="G22" i="23"/>
  <c r="H22" i="23" s="1"/>
  <c r="G21" i="23"/>
  <c r="H21" i="23" s="1"/>
  <c r="G20" i="23"/>
  <c r="H20" i="23" s="1"/>
  <c r="G19" i="23"/>
  <c r="H19" i="23" s="1"/>
  <c r="G18" i="23"/>
  <c r="H18" i="23" s="1"/>
  <c r="G17" i="23"/>
  <c r="H17" i="23" s="1"/>
  <c r="G16" i="23"/>
  <c r="H16" i="23" s="1"/>
  <c r="G15" i="23"/>
  <c r="H15" i="23" s="1"/>
  <c r="G14" i="23"/>
  <c r="H14" i="23" s="1"/>
  <c r="G13" i="23"/>
  <c r="H13" i="23" s="1"/>
  <c r="G12" i="23"/>
  <c r="H12" i="23" s="1"/>
  <c r="G11" i="23"/>
  <c r="H11" i="23" s="1"/>
  <c r="G10" i="23"/>
  <c r="H10" i="23" s="1"/>
  <c r="G9" i="23"/>
  <c r="H9" i="23" s="1"/>
  <c r="G8" i="23"/>
  <c r="H8" i="23" s="1"/>
  <c r="G7" i="23"/>
  <c r="H7" i="23" s="1"/>
  <c r="G6" i="23"/>
  <c r="B3" i="22"/>
  <c r="A6" i="22" s="1"/>
  <c r="A7" i="22" s="1"/>
  <c r="E42" i="22"/>
  <c r="E41" i="22"/>
  <c r="E40" i="22"/>
  <c r="G36" i="22"/>
  <c r="H36" i="22" s="1"/>
  <c r="G35" i="22"/>
  <c r="H35" i="22" s="1"/>
  <c r="G34" i="22"/>
  <c r="H34" i="22" s="1"/>
  <c r="G33" i="22"/>
  <c r="H33" i="22" s="1"/>
  <c r="G32" i="22"/>
  <c r="H32" i="22" s="1"/>
  <c r="G31" i="22"/>
  <c r="H31" i="22" s="1"/>
  <c r="G30" i="22"/>
  <c r="H30" i="22" s="1"/>
  <c r="G29" i="22"/>
  <c r="H29" i="22" s="1"/>
  <c r="G28" i="22"/>
  <c r="H28" i="22" s="1"/>
  <c r="G27" i="22"/>
  <c r="H27" i="22" s="1"/>
  <c r="G26" i="22"/>
  <c r="H26" i="22" s="1"/>
  <c r="G25" i="22"/>
  <c r="H25" i="22" s="1"/>
  <c r="G24" i="22"/>
  <c r="H24" i="22" s="1"/>
  <c r="G23" i="22"/>
  <c r="H23" i="22" s="1"/>
  <c r="G22" i="22"/>
  <c r="H22" i="22" s="1"/>
  <c r="G21" i="22"/>
  <c r="H21" i="22" s="1"/>
  <c r="G20" i="22"/>
  <c r="H20" i="22" s="1"/>
  <c r="G19" i="22"/>
  <c r="H19" i="22" s="1"/>
  <c r="G18" i="22"/>
  <c r="H18" i="22" s="1"/>
  <c r="G17" i="22"/>
  <c r="H17" i="22" s="1"/>
  <c r="G16" i="22"/>
  <c r="H16" i="22" s="1"/>
  <c r="G15" i="22"/>
  <c r="H15" i="22" s="1"/>
  <c r="G14" i="22"/>
  <c r="H14" i="22" s="1"/>
  <c r="G13" i="22"/>
  <c r="H13" i="22" s="1"/>
  <c r="G12" i="22"/>
  <c r="H12" i="22" s="1"/>
  <c r="G11" i="22"/>
  <c r="H11" i="22" s="1"/>
  <c r="G10" i="22"/>
  <c r="H10" i="22" s="1"/>
  <c r="G9" i="22"/>
  <c r="H9" i="22" s="1"/>
  <c r="G8" i="22"/>
  <c r="H8" i="22" s="1"/>
  <c r="G7" i="22"/>
  <c r="H7" i="22" s="1"/>
  <c r="G6" i="22"/>
  <c r="B3" i="21"/>
  <c r="A6" i="21" s="1"/>
  <c r="A7" i="21" s="1"/>
  <c r="E42" i="21"/>
  <c r="E41" i="21"/>
  <c r="E40" i="21"/>
  <c r="G35" i="21"/>
  <c r="H35" i="21" s="1"/>
  <c r="G34" i="21"/>
  <c r="H34" i="21" s="1"/>
  <c r="G33" i="21"/>
  <c r="H33" i="21" s="1"/>
  <c r="G32" i="21"/>
  <c r="H32" i="21" s="1"/>
  <c r="G31" i="21"/>
  <c r="H31" i="21" s="1"/>
  <c r="G30" i="21"/>
  <c r="H30" i="21" s="1"/>
  <c r="G29" i="21"/>
  <c r="H29" i="21" s="1"/>
  <c r="G28" i="21"/>
  <c r="H28" i="21" s="1"/>
  <c r="G27" i="21"/>
  <c r="H27" i="21" s="1"/>
  <c r="G26" i="21"/>
  <c r="H26" i="21" s="1"/>
  <c r="G25" i="21"/>
  <c r="H25" i="21" s="1"/>
  <c r="G24" i="21"/>
  <c r="H24" i="21" s="1"/>
  <c r="G23" i="21"/>
  <c r="H23" i="21" s="1"/>
  <c r="G22" i="21"/>
  <c r="H22" i="21" s="1"/>
  <c r="G21" i="21"/>
  <c r="H21" i="21" s="1"/>
  <c r="G20" i="21"/>
  <c r="H20" i="21" s="1"/>
  <c r="G19" i="21"/>
  <c r="H19" i="21" s="1"/>
  <c r="G18" i="21"/>
  <c r="H18" i="21" s="1"/>
  <c r="G17" i="21"/>
  <c r="H17" i="21" s="1"/>
  <c r="G16" i="21"/>
  <c r="H16" i="21" s="1"/>
  <c r="G15" i="21"/>
  <c r="H15" i="21" s="1"/>
  <c r="G14" i="21"/>
  <c r="H14" i="21" s="1"/>
  <c r="G13" i="21"/>
  <c r="H13" i="21" s="1"/>
  <c r="G12" i="21"/>
  <c r="H12" i="21" s="1"/>
  <c r="G11" i="21"/>
  <c r="H11" i="21" s="1"/>
  <c r="G10" i="21"/>
  <c r="H10" i="21" s="1"/>
  <c r="G9" i="21"/>
  <c r="H9" i="21" s="1"/>
  <c r="G8" i="21"/>
  <c r="H8" i="21" s="1"/>
  <c r="G7" i="21"/>
  <c r="H7" i="21" s="1"/>
  <c r="G6" i="21"/>
  <c r="B3" i="20"/>
  <c r="A6" i="20" s="1"/>
  <c r="A7" i="20" s="1"/>
  <c r="E42" i="20"/>
  <c r="E41" i="20"/>
  <c r="E40" i="20"/>
  <c r="G36" i="20"/>
  <c r="H36" i="20" s="1"/>
  <c r="G35" i="20"/>
  <c r="H35" i="20" s="1"/>
  <c r="G34" i="20"/>
  <c r="H34" i="20" s="1"/>
  <c r="G33" i="20"/>
  <c r="H33" i="20" s="1"/>
  <c r="G32" i="20"/>
  <c r="H32" i="20" s="1"/>
  <c r="G31" i="20"/>
  <c r="H31" i="20" s="1"/>
  <c r="G30" i="20"/>
  <c r="H30" i="20" s="1"/>
  <c r="G29" i="20"/>
  <c r="H29" i="20" s="1"/>
  <c r="G28" i="20"/>
  <c r="H28" i="20" s="1"/>
  <c r="G27" i="20"/>
  <c r="H27" i="20" s="1"/>
  <c r="G26" i="20"/>
  <c r="H26" i="20" s="1"/>
  <c r="G25" i="20"/>
  <c r="H25" i="20" s="1"/>
  <c r="G24" i="20"/>
  <c r="H24" i="20" s="1"/>
  <c r="G23" i="20"/>
  <c r="H23" i="20" s="1"/>
  <c r="G22" i="20"/>
  <c r="H22" i="20" s="1"/>
  <c r="G21" i="20"/>
  <c r="H21" i="20" s="1"/>
  <c r="G20" i="20"/>
  <c r="H20" i="20" s="1"/>
  <c r="G19" i="20"/>
  <c r="H19" i="20" s="1"/>
  <c r="G18" i="20"/>
  <c r="H18" i="20" s="1"/>
  <c r="G17" i="20"/>
  <c r="H17" i="20" s="1"/>
  <c r="G16" i="20"/>
  <c r="H16" i="20" s="1"/>
  <c r="G15" i="20"/>
  <c r="H15" i="20" s="1"/>
  <c r="G14" i="20"/>
  <c r="H14" i="20" s="1"/>
  <c r="G13" i="20"/>
  <c r="H13" i="20" s="1"/>
  <c r="G12" i="20"/>
  <c r="H12" i="20" s="1"/>
  <c r="G11" i="20"/>
  <c r="H11" i="20" s="1"/>
  <c r="G10" i="20"/>
  <c r="H10" i="20" s="1"/>
  <c r="G9" i="20"/>
  <c r="H9" i="20" s="1"/>
  <c r="G8" i="20"/>
  <c r="H8" i="20" s="1"/>
  <c r="G7" i="20"/>
  <c r="H7" i="20" s="1"/>
  <c r="G6" i="20"/>
  <c r="B3" i="19"/>
  <c r="A6" i="19" s="1"/>
  <c r="E42" i="19"/>
  <c r="E41" i="19"/>
  <c r="E40" i="19"/>
  <c r="G33" i="19"/>
  <c r="H33" i="19" s="1"/>
  <c r="G32" i="19"/>
  <c r="H32" i="19" s="1"/>
  <c r="G31" i="19"/>
  <c r="H31" i="19" s="1"/>
  <c r="G30" i="19"/>
  <c r="H30" i="19" s="1"/>
  <c r="G29" i="19"/>
  <c r="H29" i="19" s="1"/>
  <c r="G28" i="19"/>
  <c r="H28" i="19" s="1"/>
  <c r="G27" i="19"/>
  <c r="H27" i="19" s="1"/>
  <c r="G26" i="19"/>
  <c r="H26" i="19" s="1"/>
  <c r="G25" i="19"/>
  <c r="H25" i="19" s="1"/>
  <c r="G24" i="19"/>
  <c r="H24" i="19" s="1"/>
  <c r="G23" i="19"/>
  <c r="H23" i="19" s="1"/>
  <c r="G22" i="19"/>
  <c r="H22" i="19" s="1"/>
  <c r="G21" i="19"/>
  <c r="H21" i="19" s="1"/>
  <c r="G20" i="19"/>
  <c r="H20" i="19" s="1"/>
  <c r="G19" i="19"/>
  <c r="H19" i="19" s="1"/>
  <c r="G18" i="19"/>
  <c r="H18" i="19" s="1"/>
  <c r="G17" i="19"/>
  <c r="H17" i="19" s="1"/>
  <c r="G16" i="19"/>
  <c r="H16" i="19" s="1"/>
  <c r="G15" i="19"/>
  <c r="H15" i="19" s="1"/>
  <c r="G14" i="19"/>
  <c r="H14" i="19" s="1"/>
  <c r="G13" i="19"/>
  <c r="H13" i="19" s="1"/>
  <c r="G12" i="19"/>
  <c r="H12" i="19" s="1"/>
  <c r="G11" i="19"/>
  <c r="H11" i="19" s="1"/>
  <c r="G10" i="19"/>
  <c r="H10" i="19" s="1"/>
  <c r="G9" i="19"/>
  <c r="H9" i="19" s="1"/>
  <c r="G8" i="19"/>
  <c r="H8" i="19" s="1"/>
  <c r="G7" i="19"/>
  <c r="H7" i="19" s="1"/>
  <c r="G6" i="19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6" i="1"/>
  <c r="H6" i="1" s="1"/>
  <c r="B3" i="1"/>
  <c r="A6" i="1" s="1"/>
  <c r="A7" i="1" s="1"/>
  <c r="E42" i="1"/>
  <c r="E41" i="1"/>
  <c r="E40" i="1"/>
  <c r="B1" i="3"/>
  <c r="B2" i="3"/>
  <c r="B4" i="3" s="1"/>
  <c r="B5" i="3" s="1"/>
  <c r="E44" i="26" l="1"/>
  <c r="E44" i="19"/>
  <c r="E45" i="1"/>
  <c r="E44" i="24"/>
  <c r="E45" i="29"/>
  <c r="E44" i="21"/>
  <c r="E44" i="23"/>
  <c r="E44" i="28"/>
  <c r="E44" i="27"/>
  <c r="E44" i="20"/>
  <c r="E44" i="22"/>
  <c r="E44" i="25"/>
  <c r="E44" i="29"/>
  <c r="C7" i="29"/>
  <c r="B7" i="29"/>
  <c r="A8" i="29"/>
  <c r="B6" i="29"/>
  <c r="C6" i="29"/>
  <c r="B6" i="27"/>
  <c r="A7" i="27"/>
  <c r="A8" i="27" s="1"/>
  <c r="B8" i="27" s="1"/>
  <c r="C7" i="28"/>
  <c r="B7" i="28"/>
  <c r="A8" i="28"/>
  <c r="B6" i="28"/>
  <c r="C6" i="28"/>
  <c r="H6" i="28"/>
  <c r="E45" i="28" s="1"/>
  <c r="H6" i="27"/>
  <c r="E45" i="27" s="1"/>
  <c r="H6" i="26"/>
  <c r="E45" i="26" s="1"/>
  <c r="A7" i="26"/>
  <c r="B6" i="26"/>
  <c r="C7" i="25"/>
  <c r="B7" i="25"/>
  <c r="A8" i="25"/>
  <c r="B6" i="25"/>
  <c r="C6" i="25"/>
  <c r="H6" i="25"/>
  <c r="E45" i="25" s="1"/>
  <c r="C7" i="24"/>
  <c r="B7" i="24"/>
  <c r="A8" i="24"/>
  <c r="B6" i="24"/>
  <c r="H6" i="24"/>
  <c r="E45" i="24" s="1"/>
  <c r="C6" i="24"/>
  <c r="C6" i="23"/>
  <c r="B6" i="23"/>
  <c r="A7" i="23"/>
  <c r="H6" i="23"/>
  <c r="E45" i="23" s="1"/>
  <c r="C7" i="22"/>
  <c r="B7" i="22"/>
  <c r="A8" i="22"/>
  <c r="B6" i="22"/>
  <c r="C6" i="22"/>
  <c r="H6" i="22"/>
  <c r="E45" i="22" s="1"/>
  <c r="C7" i="21"/>
  <c r="B7" i="21"/>
  <c r="A8" i="21"/>
  <c r="B6" i="21"/>
  <c r="C6" i="21"/>
  <c r="H6" i="21"/>
  <c r="E45" i="21" s="1"/>
  <c r="C7" i="20"/>
  <c r="B7" i="20"/>
  <c r="A8" i="20"/>
  <c r="B6" i="20"/>
  <c r="C6" i="20"/>
  <c r="H6" i="20"/>
  <c r="E45" i="20" s="1"/>
  <c r="A7" i="19"/>
  <c r="B7" i="19" s="1"/>
  <c r="C6" i="19"/>
  <c r="B6" i="19"/>
  <c r="H6" i="19"/>
  <c r="E45" i="19" s="1"/>
  <c r="B6" i="1"/>
  <c r="E44" i="1"/>
  <c r="B8" i="18"/>
  <c r="C6" i="1"/>
  <c r="A8" i="1"/>
  <c r="A9" i="1" s="1"/>
  <c r="C9" i="1" s="1"/>
  <c r="C7" i="1"/>
  <c r="B7" i="1"/>
  <c r="C4" i="3"/>
  <c r="C5" i="3" s="1"/>
  <c r="C8" i="27" l="1"/>
  <c r="E4" i="18"/>
  <c r="C7" i="19"/>
  <c r="E5" i="18"/>
  <c r="A9" i="29"/>
  <c r="C8" i="29"/>
  <c r="B8" i="29"/>
  <c r="A9" i="27"/>
  <c r="C9" i="27" s="1"/>
  <c r="B7" i="27"/>
  <c r="C7" i="27"/>
  <c r="A9" i="28"/>
  <c r="C8" i="28"/>
  <c r="B8" i="28"/>
  <c r="A8" i="26"/>
  <c r="C7" i="26"/>
  <c r="B7" i="26"/>
  <c r="A9" i="25"/>
  <c r="C8" i="25"/>
  <c r="B8" i="25"/>
  <c r="A9" i="24"/>
  <c r="C8" i="24"/>
  <c r="B8" i="24"/>
  <c r="A8" i="23"/>
  <c r="C7" i="23"/>
  <c r="B7" i="23"/>
  <c r="A9" i="22"/>
  <c r="C8" i="22"/>
  <c r="B8" i="22"/>
  <c r="A9" i="21"/>
  <c r="C8" i="21"/>
  <c r="B8" i="21"/>
  <c r="A9" i="20"/>
  <c r="C8" i="20"/>
  <c r="B8" i="20"/>
  <c r="A8" i="19"/>
  <c r="A9" i="19" s="1"/>
  <c r="B8" i="1"/>
  <c r="C8" i="1"/>
  <c r="B9" i="1"/>
  <c r="A10" i="1"/>
  <c r="C10" i="1" s="1"/>
  <c r="D4" i="3"/>
  <c r="D5" i="3" s="1"/>
  <c r="B3" i="3"/>
  <c r="C3" i="3" s="1"/>
  <c r="D3" i="3" s="1"/>
  <c r="E3" i="3" s="1"/>
  <c r="F3" i="3" s="1"/>
  <c r="G3" i="3" s="1"/>
  <c r="H3" i="3" s="1"/>
  <c r="A10" i="27" l="1"/>
  <c r="A11" i="27" s="1"/>
  <c r="B8" i="19"/>
  <c r="C8" i="19"/>
  <c r="B9" i="27"/>
  <c r="B9" i="29"/>
  <c r="A10" i="29"/>
  <c r="C9" i="29"/>
  <c r="A10" i="28"/>
  <c r="C9" i="28"/>
  <c r="B9" i="28"/>
  <c r="A9" i="26"/>
  <c r="B8" i="26"/>
  <c r="C8" i="26"/>
  <c r="B9" i="25"/>
  <c r="A10" i="25"/>
  <c r="C9" i="25"/>
  <c r="A10" i="24"/>
  <c r="C9" i="24"/>
  <c r="B9" i="24"/>
  <c r="A9" i="23"/>
  <c r="C8" i="23"/>
  <c r="B8" i="23"/>
  <c r="A10" i="22"/>
  <c r="C9" i="22"/>
  <c r="B9" i="22"/>
  <c r="B9" i="21"/>
  <c r="A10" i="21"/>
  <c r="C9" i="21"/>
  <c r="B9" i="20"/>
  <c r="A10" i="20"/>
  <c r="C9" i="20"/>
  <c r="A10" i="19"/>
  <c r="C9" i="19"/>
  <c r="B9" i="19"/>
  <c r="A11" i="1"/>
  <c r="C11" i="1" s="1"/>
  <c r="B10" i="1"/>
  <c r="E4" i="3"/>
  <c r="E5" i="3" s="1"/>
  <c r="C10" i="27" l="1"/>
  <c r="B10" i="27"/>
  <c r="C10" i="29"/>
  <c r="B10" i="29"/>
  <c r="A11" i="29"/>
  <c r="C10" i="28"/>
  <c r="B10" i="28"/>
  <c r="A11" i="28"/>
  <c r="B11" i="27"/>
  <c r="A12" i="27"/>
  <c r="C11" i="27"/>
  <c r="C9" i="26"/>
  <c r="B9" i="26"/>
  <c r="A10" i="26"/>
  <c r="C10" i="25"/>
  <c r="B10" i="25"/>
  <c r="A11" i="25"/>
  <c r="C10" i="24"/>
  <c r="B10" i="24"/>
  <c r="A11" i="24"/>
  <c r="C9" i="23"/>
  <c r="B9" i="23"/>
  <c r="A10" i="23"/>
  <c r="C10" i="22"/>
  <c r="B10" i="22"/>
  <c r="A11" i="22"/>
  <c r="C10" i="21"/>
  <c r="B10" i="21"/>
  <c r="A11" i="21"/>
  <c r="C10" i="20"/>
  <c r="B10" i="20"/>
  <c r="A11" i="20"/>
  <c r="C10" i="19"/>
  <c r="B10" i="19"/>
  <c r="A11" i="19"/>
  <c r="A12" i="1"/>
  <c r="C12" i="1" s="1"/>
  <c r="B11" i="1"/>
  <c r="F4" i="3"/>
  <c r="F5" i="3" s="1"/>
  <c r="A12" i="29" l="1"/>
  <c r="C11" i="29"/>
  <c r="B11" i="29"/>
  <c r="A12" i="28"/>
  <c r="B11" i="28"/>
  <c r="C11" i="28"/>
  <c r="C12" i="27"/>
  <c r="B12" i="27"/>
  <c r="A13" i="27"/>
  <c r="A11" i="26"/>
  <c r="C10" i="26"/>
  <c r="B10" i="26"/>
  <c r="A12" i="25"/>
  <c r="C11" i="25"/>
  <c r="B11" i="25"/>
  <c r="A12" i="24"/>
  <c r="B11" i="24"/>
  <c r="C11" i="24"/>
  <c r="A11" i="23"/>
  <c r="C10" i="23"/>
  <c r="B10" i="23"/>
  <c r="A12" i="22"/>
  <c r="C11" i="22"/>
  <c r="B11" i="22"/>
  <c r="A12" i="21"/>
  <c r="C11" i="21"/>
  <c r="B11" i="21"/>
  <c r="A12" i="20"/>
  <c r="C11" i="20"/>
  <c r="B11" i="20"/>
  <c r="A12" i="19"/>
  <c r="C11" i="19"/>
  <c r="B11" i="19"/>
  <c r="A13" i="1"/>
  <c r="C13" i="1" s="1"/>
  <c r="B12" i="1"/>
  <c r="G4" i="3"/>
  <c r="G5" i="3" s="1"/>
  <c r="B12" i="29" l="1"/>
  <c r="A13" i="29"/>
  <c r="C12" i="29"/>
  <c r="B12" i="28"/>
  <c r="A13" i="28"/>
  <c r="C12" i="28"/>
  <c r="C13" i="27"/>
  <c r="A14" i="27"/>
  <c r="B13" i="27"/>
  <c r="B11" i="26"/>
  <c r="A12" i="26"/>
  <c r="C11" i="26"/>
  <c r="B12" i="25"/>
  <c r="C12" i="25"/>
  <c r="A13" i="25"/>
  <c r="B12" i="24"/>
  <c r="A13" i="24"/>
  <c r="C12" i="24"/>
  <c r="B11" i="23"/>
  <c r="A12" i="23"/>
  <c r="C11" i="23"/>
  <c r="B12" i="22"/>
  <c r="A13" i="22"/>
  <c r="C12" i="22"/>
  <c r="B12" i="21"/>
  <c r="A13" i="21"/>
  <c r="C12" i="21"/>
  <c r="B12" i="20"/>
  <c r="C12" i="20"/>
  <c r="A13" i="20"/>
  <c r="B12" i="19"/>
  <c r="A13" i="19"/>
  <c r="C12" i="19"/>
  <c r="A14" i="1"/>
  <c r="C14" i="1" s="1"/>
  <c r="B13" i="1"/>
  <c r="H4" i="3"/>
  <c r="H5" i="3" s="1"/>
  <c r="C13" i="29" l="1"/>
  <c r="B13" i="29"/>
  <c r="A14" i="29"/>
  <c r="C13" i="28"/>
  <c r="B13" i="28"/>
  <c r="A14" i="28"/>
  <c r="C14" i="27"/>
  <c r="B14" i="27"/>
  <c r="A15" i="27"/>
  <c r="C12" i="26"/>
  <c r="B12" i="26"/>
  <c r="A13" i="26"/>
  <c r="A14" i="25"/>
  <c r="C13" i="25"/>
  <c r="B13" i="25"/>
  <c r="C13" i="24"/>
  <c r="B13" i="24"/>
  <c r="A14" i="24"/>
  <c r="C12" i="23"/>
  <c r="B12" i="23"/>
  <c r="A13" i="23"/>
  <c r="C13" i="22"/>
  <c r="B13" i="22"/>
  <c r="A14" i="22"/>
  <c r="C13" i="21"/>
  <c r="B13" i="21"/>
  <c r="A14" i="21"/>
  <c r="C13" i="20"/>
  <c r="B13" i="20"/>
  <c r="A14" i="20"/>
  <c r="C13" i="19"/>
  <c r="B13" i="19"/>
  <c r="A14" i="19"/>
  <c r="A15" i="1"/>
  <c r="C15" i="1" s="1"/>
  <c r="B14" i="1"/>
  <c r="B6" i="3"/>
  <c r="A15" i="29" l="1"/>
  <c r="C14" i="29"/>
  <c r="B14" i="29"/>
  <c r="C14" i="28"/>
  <c r="A15" i="28"/>
  <c r="B14" i="28"/>
  <c r="A16" i="27"/>
  <c r="C15" i="27"/>
  <c r="B15" i="27"/>
  <c r="A14" i="26"/>
  <c r="C13" i="26"/>
  <c r="B13" i="26"/>
  <c r="A15" i="25"/>
  <c r="C14" i="25"/>
  <c r="B14" i="25"/>
  <c r="C14" i="24"/>
  <c r="A15" i="24"/>
  <c r="B14" i="24"/>
  <c r="A14" i="23"/>
  <c r="C13" i="23"/>
  <c r="B13" i="23"/>
  <c r="A15" i="22"/>
  <c r="C14" i="22"/>
  <c r="B14" i="22"/>
  <c r="A15" i="21"/>
  <c r="C14" i="21"/>
  <c r="B14" i="21"/>
  <c r="A15" i="20"/>
  <c r="C14" i="20"/>
  <c r="B14" i="20"/>
  <c r="A15" i="19"/>
  <c r="C14" i="19"/>
  <c r="B14" i="19"/>
  <c r="A16" i="1"/>
  <c r="C16" i="1" s="1"/>
  <c r="B15" i="1"/>
  <c r="C6" i="3"/>
  <c r="B7" i="3"/>
  <c r="C15" i="29" l="1"/>
  <c r="B15" i="29"/>
  <c r="A16" i="29"/>
  <c r="C15" i="28"/>
  <c r="B15" i="28"/>
  <c r="A16" i="28"/>
  <c r="A17" i="27"/>
  <c r="C16" i="27"/>
  <c r="B16" i="27"/>
  <c r="C14" i="26"/>
  <c r="B14" i="26"/>
  <c r="A15" i="26"/>
  <c r="C15" i="25"/>
  <c r="B15" i="25"/>
  <c r="A16" i="25"/>
  <c r="C15" i="24"/>
  <c r="A16" i="24"/>
  <c r="B15" i="24"/>
  <c r="C14" i="23"/>
  <c r="B14" i="23"/>
  <c r="A15" i="23"/>
  <c r="C15" i="22"/>
  <c r="B15" i="22"/>
  <c r="A16" i="22"/>
  <c r="C15" i="21"/>
  <c r="B15" i="21"/>
  <c r="A16" i="21"/>
  <c r="C15" i="20"/>
  <c r="B15" i="20"/>
  <c r="A16" i="20"/>
  <c r="C15" i="19"/>
  <c r="B15" i="19"/>
  <c r="A16" i="19"/>
  <c r="A17" i="1"/>
  <c r="C17" i="1" s="1"/>
  <c r="B16" i="1"/>
  <c r="D6" i="3"/>
  <c r="C7" i="3"/>
  <c r="A17" i="29" l="1"/>
  <c r="C16" i="29"/>
  <c r="B16" i="29"/>
  <c r="A17" i="28"/>
  <c r="C16" i="28"/>
  <c r="B16" i="28"/>
  <c r="C17" i="27"/>
  <c r="B17" i="27"/>
  <c r="A18" i="27"/>
  <c r="A16" i="26"/>
  <c r="C15" i="26"/>
  <c r="B15" i="26"/>
  <c r="A17" i="25"/>
  <c r="C16" i="25"/>
  <c r="B16" i="25"/>
  <c r="A17" i="24"/>
  <c r="C16" i="24"/>
  <c r="B16" i="24"/>
  <c r="A16" i="23"/>
  <c r="C15" i="23"/>
  <c r="B15" i="23"/>
  <c r="A17" i="22"/>
  <c r="C16" i="22"/>
  <c r="B16" i="22"/>
  <c r="A17" i="21"/>
  <c r="C16" i="21"/>
  <c r="B16" i="21"/>
  <c r="A17" i="20"/>
  <c r="C16" i="20"/>
  <c r="B16" i="20"/>
  <c r="A17" i="19"/>
  <c r="C16" i="19"/>
  <c r="B16" i="19"/>
  <c r="A18" i="1"/>
  <c r="C18" i="1" s="1"/>
  <c r="B17" i="1"/>
  <c r="E6" i="3"/>
  <c r="D7" i="3"/>
  <c r="A18" i="29" l="1"/>
  <c r="B17" i="29"/>
  <c r="C17" i="29"/>
  <c r="A18" i="28"/>
  <c r="C17" i="28"/>
  <c r="B17" i="28"/>
  <c r="A19" i="27"/>
  <c r="C18" i="27"/>
  <c r="B18" i="27"/>
  <c r="A17" i="26"/>
  <c r="B16" i="26"/>
  <c r="C16" i="26"/>
  <c r="B17" i="25"/>
  <c r="A18" i="25"/>
  <c r="C17" i="25"/>
  <c r="A18" i="24"/>
  <c r="C17" i="24"/>
  <c r="B17" i="24"/>
  <c r="A17" i="23"/>
  <c r="C16" i="23"/>
  <c r="B16" i="23"/>
  <c r="A18" i="22"/>
  <c r="B17" i="22"/>
  <c r="C17" i="22"/>
  <c r="A18" i="21"/>
  <c r="B17" i="21"/>
  <c r="C17" i="21"/>
  <c r="A18" i="20"/>
  <c r="C17" i="20"/>
  <c r="B17" i="20"/>
  <c r="A18" i="19"/>
  <c r="C17" i="19"/>
  <c r="B17" i="19"/>
  <c r="A19" i="1"/>
  <c r="C19" i="1" s="1"/>
  <c r="B18" i="1"/>
  <c r="F6" i="3"/>
  <c r="E7" i="3"/>
  <c r="C18" i="29" l="1"/>
  <c r="B18" i="29"/>
  <c r="A19" i="29"/>
  <c r="C18" i="28"/>
  <c r="B18" i="28"/>
  <c r="A19" i="28"/>
  <c r="B19" i="27"/>
  <c r="A20" i="27"/>
  <c r="C19" i="27"/>
  <c r="C17" i="26"/>
  <c r="B17" i="26"/>
  <c r="A18" i="26"/>
  <c r="C18" i="25"/>
  <c r="B18" i="25"/>
  <c r="A19" i="25"/>
  <c r="C18" i="24"/>
  <c r="B18" i="24"/>
  <c r="A19" i="24"/>
  <c r="C17" i="23"/>
  <c r="B17" i="23"/>
  <c r="A18" i="23"/>
  <c r="C18" i="22"/>
  <c r="B18" i="22"/>
  <c r="A19" i="22"/>
  <c r="C18" i="21"/>
  <c r="B18" i="21"/>
  <c r="A19" i="21"/>
  <c r="C18" i="20"/>
  <c r="B18" i="20"/>
  <c r="A19" i="20"/>
  <c r="C18" i="19"/>
  <c r="B18" i="19"/>
  <c r="A19" i="19"/>
  <c r="A20" i="1"/>
  <c r="C20" i="1" s="1"/>
  <c r="B19" i="1"/>
  <c r="G6" i="3"/>
  <c r="F7" i="3"/>
  <c r="A20" i="29" l="1"/>
  <c r="C19" i="29"/>
  <c r="B19" i="29"/>
  <c r="A20" i="28"/>
  <c r="B19" i="28"/>
  <c r="C19" i="28"/>
  <c r="C20" i="27"/>
  <c r="B20" i="27"/>
  <c r="A21" i="27"/>
  <c r="A19" i="26"/>
  <c r="C18" i="26"/>
  <c r="B18" i="26"/>
  <c r="A20" i="25"/>
  <c r="C19" i="25"/>
  <c r="B19" i="25"/>
  <c r="A20" i="24"/>
  <c r="C19" i="24"/>
  <c r="B19" i="24"/>
  <c r="A19" i="23"/>
  <c r="C18" i="23"/>
  <c r="B18" i="23"/>
  <c r="A20" i="22"/>
  <c r="C19" i="22"/>
  <c r="B19" i="22"/>
  <c r="A20" i="21"/>
  <c r="C19" i="21"/>
  <c r="B19" i="21"/>
  <c r="A20" i="20"/>
  <c r="C19" i="20"/>
  <c r="B19" i="20"/>
  <c r="A20" i="19"/>
  <c r="C19" i="19"/>
  <c r="B19" i="19"/>
  <c r="A21" i="1"/>
  <c r="C21" i="1" s="1"/>
  <c r="B20" i="1"/>
  <c r="H6" i="3"/>
  <c r="G7" i="3"/>
  <c r="B20" i="29" l="1"/>
  <c r="A21" i="29"/>
  <c r="C20" i="29"/>
  <c r="B20" i="28"/>
  <c r="A21" i="28"/>
  <c r="C20" i="28"/>
  <c r="A22" i="27"/>
  <c r="C21" i="27"/>
  <c r="B21" i="27"/>
  <c r="B19" i="26"/>
  <c r="A20" i="26"/>
  <c r="C19" i="26"/>
  <c r="B20" i="25"/>
  <c r="C20" i="25"/>
  <c r="A21" i="25"/>
  <c r="B20" i="24"/>
  <c r="A21" i="24"/>
  <c r="C20" i="24"/>
  <c r="B19" i="23"/>
  <c r="C19" i="23"/>
  <c r="A20" i="23"/>
  <c r="B20" i="22"/>
  <c r="A21" i="22"/>
  <c r="C20" i="22"/>
  <c r="B20" i="21"/>
  <c r="A21" i="21"/>
  <c r="C20" i="21"/>
  <c r="B20" i="20"/>
  <c r="C20" i="20"/>
  <c r="A21" i="20"/>
  <c r="B20" i="19"/>
  <c r="A21" i="19"/>
  <c r="C20" i="19"/>
  <c r="A22" i="1"/>
  <c r="C22" i="1" s="1"/>
  <c r="B21" i="1"/>
  <c r="B8" i="3"/>
  <c r="H7" i="3"/>
  <c r="C21" i="29" l="1"/>
  <c r="B21" i="29"/>
  <c r="A22" i="29"/>
  <c r="C21" i="28"/>
  <c r="B21" i="28"/>
  <c r="A22" i="28"/>
  <c r="C22" i="27"/>
  <c r="B22" i="27"/>
  <c r="A23" i="27"/>
  <c r="C20" i="26"/>
  <c r="B20" i="26"/>
  <c r="A21" i="26"/>
  <c r="C21" i="25"/>
  <c r="B21" i="25"/>
  <c r="A22" i="25"/>
  <c r="C21" i="24"/>
  <c r="B21" i="24"/>
  <c r="A22" i="24"/>
  <c r="C20" i="23"/>
  <c r="A21" i="23"/>
  <c r="B20" i="23"/>
  <c r="C21" i="22"/>
  <c r="B21" i="22"/>
  <c r="A22" i="22"/>
  <c r="C21" i="21"/>
  <c r="B21" i="21"/>
  <c r="A22" i="21"/>
  <c r="A22" i="20"/>
  <c r="C21" i="20"/>
  <c r="B21" i="20"/>
  <c r="C21" i="19"/>
  <c r="B21" i="19"/>
  <c r="A22" i="19"/>
  <c r="A23" i="1"/>
  <c r="C23" i="1" s="1"/>
  <c r="B22" i="1"/>
  <c r="C8" i="3"/>
  <c r="B9" i="3"/>
  <c r="A23" i="29" l="1"/>
  <c r="C22" i="29"/>
  <c r="B22" i="29"/>
  <c r="C22" i="28"/>
  <c r="A23" i="28"/>
  <c r="B22" i="28"/>
  <c r="A24" i="27"/>
  <c r="C23" i="27"/>
  <c r="B23" i="27"/>
  <c r="A22" i="26"/>
  <c r="C21" i="26"/>
  <c r="B21" i="26"/>
  <c r="A23" i="25"/>
  <c r="C22" i="25"/>
  <c r="B22" i="25"/>
  <c r="A23" i="24"/>
  <c r="C22" i="24"/>
  <c r="B22" i="24"/>
  <c r="A22" i="23"/>
  <c r="C21" i="23"/>
  <c r="B21" i="23"/>
  <c r="A23" i="22"/>
  <c r="C22" i="22"/>
  <c r="B22" i="22"/>
  <c r="A23" i="21"/>
  <c r="C22" i="21"/>
  <c r="B22" i="21"/>
  <c r="A23" i="20"/>
  <c r="C22" i="20"/>
  <c r="B22" i="20"/>
  <c r="C22" i="19"/>
  <c r="A23" i="19"/>
  <c r="B22" i="19"/>
  <c r="A24" i="1"/>
  <c r="C24" i="1" s="1"/>
  <c r="B23" i="1"/>
  <c r="D8" i="3"/>
  <c r="C9" i="3"/>
  <c r="C23" i="29" l="1"/>
  <c r="B23" i="29"/>
  <c r="A24" i="29"/>
  <c r="C23" i="28"/>
  <c r="B23" i="28"/>
  <c r="A24" i="28"/>
  <c r="A25" i="27"/>
  <c r="C24" i="27"/>
  <c r="B24" i="27"/>
  <c r="C22" i="26"/>
  <c r="B22" i="26"/>
  <c r="A23" i="26"/>
  <c r="C23" i="25"/>
  <c r="B23" i="25"/>
  <c r="A24" i="25"/>
  <c r="C23" i="24"/>
  <c r="B23" i="24"/>
  <c r="A24" i="24"/>
  <c r="C22" i="23"/>
  <c r="B22" i="23"/>
  <c r="A23" i="23"/>
  <c r="C23" i="22"/>
  <c r="B23" i="22"/>
  <c r="A24" i="22"/>
  <c r="C23" i="21"/>
  <c r="B23" i="21"/>
  <c r="A24" i="21"/>
  <c r="C23" i="20"/>
  <c r="B23" i="20"/>
  <c r="A24" i="20"/>
  <c r="C23" i="19"/>
  <c r="B23" i="19"/>
  <c r="A24" i="19"/>
  <c r="A25" i="1"/>
  <c r="C25" i="1" s="1"/>
  <c r="B24" i="1"/>
  <c r="E8" i="3"/>
  <c r="D9" i="3"/>
  <c r="A25" i="29" l="1"/>
  <c r="C24" i="29"/>
  <c r="B24" i="29"/>
  <c r="A25" i="28"/>
  <c r="C24" i="28"/>
  <c r="B24" i="28"/>
  <c r="C25" i="27"/>
  <c r="B25" i="27"/>
  <c r="A26" i="27"/>
  <c r="A24" i="26"/>
  <c r="C23" i="26"/>
  <c r="B23" i="26"/>
  <c r="A25" i="25"/>
  <c r="C24" i="25"/>
  <c r="B24" i="25"/>
  <c r="A25" i="24"/>
  <c r="C24" i="24"/>
  <c r="B24" i="24"/>
  <c r="A24" i="23"/>
  <c r="C23" i="23"/>
  <c r="B23" i="23"/>
  <c r="A25" i="22"/>
  <c r="C24" i="22"/>
  <c r="B24" i="22"/>
  <c r="A25" i="21"/>
  <c r="C24" i="21"/>
  <c r="B24" i="21"/>
  <c r="A25" i="20"/>
  <c r="C24" i="20"/>
  <c r="B24" i="20"/>
  <c r="A25" i="19"/>
  <c r="C24" i="19"/>
  <c r="B24" i="19"/>
  <c r="A26" i="1"/>
  <c r="C26" i="1" s="1"/>
  <c r="B25" i="1"/>
  <c r="F8" i="3"/>
  <c r="E9" i="3"/>
  <c r="A26" i="29" l="1"/>
  <c r="B25" i="29"/>
  <c r="C25" i="29"/>
  <c r="A26" i="28"/>
  <c r="C25" i="28"/>
  <c r="B25" i="28"/>
  <c r="A27" i="27"/>
  <c r="C26" i="27"/>
  <c r="B26" i="27"/>
  <c r="A25" i="26"/>
  <c r="B24" i="26"/>
  <c r="C24" i="26"/>
  <c r="B25" i="25"/>
  <c r="A26" i="25"/>
  <c r="C25" i="25"/>
  <c r="A26" i="24"/>
  <c r="C25" i="24"/>
  <c r="B25" i="24"/>
  <c r="A25" i="23"/>
  <c r="C24" i="23"/>
  <c r="B24" i="23"/>
  <c r="A26" i="22"/>
  <c r="B25" i="22"/>
  <c r="C25" i="22"/>
  <c r="A26" i="21"/>
  <c r="B25" i="21"/>
  <c r="C25" i="21"/>
  <c r="B25" i="20"/>
  <c r="A26" i="20"/>
  <c r="C25" i="20"/>
  <c r="A26" i="19"/>
  <c r="C25" i="19"/>
  <c r="B25" i="19"/>
  <c r="A27" i="1"/>
  <c r="C27" i="1" s="1"/>
  <c r="B26" i="1"/>
  <c r="G8" i="3"/>
  <c r="F9" i="3"/>
  <c r="C26" i="29" l="1"/>
  <c r="B26" i="29"/>
  <c r="A27" i="29"/>
  <c r="C26" i="28"/>
  <c r="B26" i="28"/>
  <c r="A27" i="28"/>
  <c r="B27" i="27"/>
  <c r="A28" i="27"/>
  <c r="C27" i="27"/>
  <c r="C25" i="26"/>
  <c r="B25" i="26"/>
  <c r="A26" i="26"/>
  <c r="C26" i="25"/>
  <c r="B26" i="25"/>
  <c r="A27" i="25"/>
  <c r="C26" i="24"/>
  <c r="B26" i="24"/>
  <c r="A27" i="24"/>
  <c r="C25" i="23"/>
  <c r="B25" i="23"/>
  <c r="A26" i="23"/>
  <c r="C26" i="22"/>
  <c r="B26" i="22"/>
  <c r="A27" i="22"/>
  <c r="C26" i="21"/>
  <c r="B26" i="21"/>
  <c r="A27" i="21"/>
  <c r="C26" i="20"/>
  <c r="B26" i="20"/>
  <c r="A27" i="20"/>
  <c r="C26" i="19"/>
  <c r="B26" i="19"/>
  <c r="A27" i="19"/>
  <c r="A28" i="1"/>
  <c r="C28" i="1" s="1"/>
  <c r="B27" i="1"/>
  <c r="H8" i="3"/>
  <c r="G9" i="3"/>
  <c r="A28" i="29" l="1"/>
  <c r="C27" i="29"/>
  <c r="B27" i="29"/>
  <c r="A28" i="28"/>
  <c r="B27" i="28"/>
  <c r="C27" i="28"/>
  <c r="C28" i="27"/>
  <c r="B28" i="27"/>
  <c r="A29" i="27"/>
  <c r="A27" i="26"/>
  <c r="C26" i="26"/>
  <c r="B26" i="26"/>
  <c r="A28" i="25"/>
  <c r="C27" i="25"/>
  <c r="B27" i="25"/>
  <c r="A28" i="24"/>
  <c r="C27" i="24"/>
  <c r="B27" i="24"/>
  <c r="A27" i="23"/>
  <c r="C26" i="23"/>
  <c r="B26" i="23"/>
  <c r="A28" i="22"/>
  <c r="C27" i="22"/>
  <c r="B27" i="22"/>
  <c r="A28" i="21"/>
  <c r="C27" i="21"/>
  <c r="B27" i="21"/>
  <c r="A28" i="20"/>
  <c r="C27" i="20"/>
  <c r="B27" i="20"/>
  <c r="A28" i="19"/>
  <c r="C27" i="19"/>
  <c r="B27" i="19"/>
  <c r="A29" i="1"/>
  <c r="C29" i="1" s="1"/>
  <c r="B28" i="1"/>
  <c r="B10" i="3"/>
  <c r="H9" i="3"/>
  <c r="B28" i="29" l="1"/>
  <c r="C28" i="29"/>
  <c r="A29" i="29"/>
  <c r="B28" i="28"/>
  <c r="A29" i="28"/>
  <c r="C28" i="28"/>
  <c r="A30" i="27"/>
  <c r="C29" i="27"/>
  <c r="B29" i="27"/>
  <c r="B27" i="26"/>
  <c r="C27" i="26"/>
  <c r="A28" i="26"/>
  <c r="B28" i="25"/>
  <c r="C28" i="25"/>
  <c r="A29" i="25"/>
  <c r="B28" i="24"/>
  <c r="A29" i="24"/>
  <c r="C28" i="24"/>
  <c r="B27" i="23"/>
  <c r="C27" i="23"/>
  <c r="A28" i="23"/>
  <c r="B28" i="22"/>
  <c r="C28" i="22"/>
  <c r="A29" i="22"/>
  <c r="B28" i="21"/>
  <c r="A29" i="21"/>
  <c r="C28" i="21"/>
  <c r="B28" i="20"/>
  <c r="C28" i="20"/>
  <c r="A29" i="20"/>
  <c r="B28" i="19"/>
  <c r="A29" i="19"/>
  <c r="C28" i="19"/>
  <c r="A30" i="1"/>
  <c r="C30" i="1" s="1"/>
  <c r="B29" i="1"/>
  <c r="C10" i="3"/>
  <c r="B11" i="3"/>
  <c r="C29" i="29" l="1"/>
  <c r="B29" i="29"/>
  <c r="A30" i="29"/>
  <c r="C29" i="28"/>
  <c r="B29" i="28"/>
  <c r="A30" i="28"/>
  <c r="C30" i="27"/>
  <c r="B30" i="27"/>
  <c r="A31" i="27"/>
  <c r="C28" i="26"/>
  <c r="B28" i="26"/>
  <c r="A29" i="26"/>
  <c r="C29" i="25"/>
  <c r="B29" i="25"/>
  <c r="A30" i="25"/>
  <c r="C29" i="24"/>
  <c r="B29" i="24"/>
  <c r="A30" i="24"/>
  <c r="C28" i="23"/>
  <c r="B28" i="23"/>
  <c r="A29" i="23"/>
  <c r="C29" i="22"/>
  <c r="A30" i="22"/>
  <c r="B29" i="22"/>
  <c r="C29" i="21"/>
  <c r="B29" i="21"/>
  <c r="A30" i="21"/>
  <c r="C29" i="20"/>
  <c r="A30" i="20"/>
  <c r="B29" i="20"/>
  <c r="C29" i="19"/>
  <c r="B29" i="19"/>
  <c r="A30" i="19"/>
  <c r="A31" i="1"/>
  <c r="C31" i="1" s="1"/>
  <c r="B30" i="1"/>
  <c r="D10" i="3"/>
  <c r="C11" i="3"/>
  <c r="A31" i="29" l="1"/>
  <c r="C30" i="29"/>
  <c r="B30" i="29"/>
  <c r="A31" i="28"/>
  <c r="C30" i="28"/>
  <c r="B30" i="28"/>
  <c r="A32" i="27"/>
  <c r="C31" i="27"/>
  <c r="B31" i="27"/>
  <c r="A30" i="26"/>
  <c r="C29" i="26"/>
  <c r="B29" i="26"/>
  <c r="A31" i="25"/>
  <c r="C30" i="25"/>
  <c r="B30" i="25"/>
  <c r="A31" i="24"/>
  <c r="C30" i="24"/>
  <c r="B30" i="24"/>
  <c r="A30" i="23"/>
  <c r="C29" i="23"/>
  <c r="B29" i="23"/>
  <c r="A31" i="22"/>
  <c r="C30" i="22"/>
  <c r="B30" i="22"/>
  <c r="A31" i="21"/>
  <c r="C30" i="21"/>
  <c r="B30" i="21"/>
  <c r="A31" i="20"/>
  <c r="C30" i="20"/>
  <c r="B30" i="20"/>
  <c r="A31" i="19"/>
  <c r="C30" i="19"/>
  <c r="B30" i="19"/>
  <c r="A32" i="1"/>
  <c r="C32" i="1" s="1"/>
  <c r="B31" i="1"/>
  <c r="E10" i="3"/>
  <c r="D11" i="3"/>
  <c r="C31" i="29" l="1"/>
  <c r="B31" i="29"/>
  <c r="A32" i="29"/>
  <c r="C31" i="28"/>
  <c r="B31" i="28"/>
  <c r="A32" i="28"/>
  <c r="A33" i="27"/>
  <c r="C32" i="27"/>
  <c r="B32" i="27"/>
  <c r="C30" i="26"/>
  <c r="B30" i="26"/>
  <c r="A31" i="26"/>
  <c r="C31" i="25"/>
  <c r="B31" i="25"/>
  <c r="A32" i="25"/>
  <c r="C31" i="24"/>
  <c r="B31" i="24"/>
  <c r="A32" i="24"/>
  <c r="C30" i="23"/>
  <c r="B30" i="23"/>
  <c r="A31" i="23"/>
  <c r="C31" i="22"/>
  <c r="B31" i="22"/>
  <c r="A32" i="22"/>
  <c r="C31" i="21"/>
  <c r="B31" i="21"/>
  <c r="A32" i="21"/>
  <c r="C31" i="20"/>
  <c r="B31" i="20"/>
  <c r="A32" i="20"/>
  <c r="C31" i="19"/>
  <c r="B31" i="19"/>
  <c r="A32" i="19"/>
  <c r="A33" i="1"/>
  <c r="C33" i="1" s="1"/>
  <c r="B32" i="1"/>
  <c r="F10" i="3"/>
  <c r="E11" i="3"/>
  <c r="A33" i="29" l="1"/>
  <c r="C32" i="29"/>
  <c r="B32" i="29"/>
  <c r="A33" i="28"/>
  <c r="C32" i="28"/>
  <c r="B32" i="28"/>
  <c r="C33" i="27"/>
  <c r="B33" i="27"/>
  <c r="A34" i="27"/>
  <c r="A32" i="26"/>
  <c r="C31" i="26"/>
  <c r="B31" i="26"/>
  <c r="A33" i="25"/>
  <c r="C32" i="25"/>
  <c r="B32" i="25"/>
  <c r="A33" i="24"/>
  <c r="C32" i="24"/>
  <c r="B32" i="24"/>
  <c r="A32" i="23"/>
  <c r="C31" i="23"/>
  <c r="B31" i="23"/>
  <c r="A33" i="22"/>
  <c r="C32" i="22"/>
  <c r="B32" i="22"/>
  <c r="A33" i="21"/>
  <c r="C32" i="21"/>
  <c r="B32" i="21"/>
  <c r="A33" i="20"/>
  <c r="C32" i="20"/>
  <c r="B32" i="20"/>
  <c r="A33" i="19"/>
  <c r="C32" i="19"/>
  <c r="B32" i="19"/>
  <c r="A34" i="1"/>
  <c r="C34" i="1" s="1"/>
  <c r="B33" i="1"/>
  <c r="G10" i="3"/>
  <c r="F11" i="3"/>
  <c r="A34" i="29" l="1"/>
  <c r="B33" i="29"/>
  <c r="C33" i="29"/>
  <c r="A34" i="28"/>
  <c r="C33" i="28"/>
  <c r="B33" i="28"/>
  <c r="B34" i="27"/>
  <c r="A35" i="27"/>
  <c r="C34" i="27"/>
  <c r="A33" i="26"/>
  <c r="B32" i="26"/>
  <c r="C32" i="26"/>
  <c r="B33" i="25"/>
  <c r="A34" i="25"/>
  <c r="C33" i="25"/>
  <c r="A34" i="24"/>
  <c r="C33" i="24"/>
  <c r="B33" i="24"/>
  <c r="B32" i="23"/>
  <c r="A33" i="23"/>
  <c r="C32" i="23"/>
  <c r="A34" i="22"/>
  <c r="B33" i="22"/>
  <c r="C33" i="22"/>
  <c r="A34" i="21"/>
  <c r="B33" i="21"/>
  <c r="C33" i="21"/>
  <c r="B33" i="20"/>
  <c r="A34" i="20"/>
  <c r="C33" i="20"/>
  <c r="C33" i="19"/>
  <c r="B33" i="19"/>
  <c r="A35" i="1"/>
  <c r="C35" i="1" s="1"/>
  <c r="B34" i="1"/>
  <c r="H10" i="3"/>
  <c r="G11" i="3"/>
  <c r="C34" i="29" l="1"/>
  <c r="B34" i="29"/>
  <c r="A35" i="29"/>
  <c r="C34" i="28"/>
  <c r="B34" i="28"/>
  <c r="A35" i="28"/>
  <c r="B35" i="27"/>
  <c r="C35" i="27"/>
  <c r="C33" i="26"/>
  <c r="B33" i="26"/>
  <c r="A34" i="26"/>
  <c r="C34" i="25"/>
  <c r="B34" i="25"/>
  <c r="A35" i="25"/>
  <c r="C34" i="24"/>
  <c r="B34" i="24"/>
  <c r="A35" i="24"/>
  <c r="C33" i="23"/>
  <c r="B33" i="23"/>
  <c r="A34" i="23"/>
  <c r="C34" i="22"/>
  <c r="B34" i="22"/>
  <c r="A35" i="22"/>
  <c r="C34" i="21"/>
  <c r="B34" i="21"/>
  <c r="A35" i="21"/>
  <c r="C34" i="20"/>
  <c r="B34" i="20"/>
  <c r="A35" i="20"/>
  <c r="A36" i="1"/>
  <c r="B35" i="1"/>
  <c r="B12" i="3"/>
  <c r="H11" i="3"/>
  <c r="A36" i="29" l="1"/>
  <c r="C35" i="29"/>
  <c r="B35" i="29"/>
  <c r="A36" i="28"/>
  <c r="B35" i="28"/>
  <c r="C35" i="28"/>
  <c r="A35" i="26"/>
  <c r="C34" i="26"/>
  <c r="B34" i="26"/>
  <c r="A36" i="25"/>
  <c r="C35" i="25"/>
  <c r="B35" i="25"/>
  <c r="B35" i="24"/>
  <c r="A36" i="24"/>
  <c r="C35" i="24"/>
  <c r="A35" i="23"/>
  <c r="C34" i="23"/>
  <c r="B34" i="23"/>
  <c r="A36" i="22"/>
  <c r="C35" i="22"/>
  <c r="B35" i="22"/>
  <c r="C35" i="21"/>
  <c r="B35" i="21"/>
  <c r="A36" i="20"/>
  <c r="C35" i="20"/>
  <c r="B35" i="20"/>
  <c r="B36" i="1"/>
  <c r="C36" i="1"/>
  <c r="C12" i="3"/>
  <c r="B13" i="3"/>
  <c r="B36" i="29" l="1"/>
  <c r="C36" i="29"/>
  <c r="B36" i="28"/>
  <c r="C36" i="28"/>
  <c r="B35" i="26"/>
  <c r="C35" i="26"/>
  <c r="B36" i="25"/>
  <c r="C36" i="25"/>
  <c r="B36" i="24"/>
  <c r="C36" i="24"/>
  <c r="B35" i="23"/>
  <c r="C35" i="23"/>
  <c r="B36" i="22"/>
  <c r="C36" i="22"/>
  <c r="B36" i="20"/>
  <c r="C36" i="20"/>
  <c r="D12" i="3"/>
  <c r="C13" i="3"/>
  <c r="E12" i="3" l="1"/>
  <c r="D13" i="3"/>
  <c r="F12" i="3" l="1"/>
  <c r="E13" i="3"/>
  <c r="G12" i="3" l="1"/>
  <c r="F13" i="3"/>
  <c r="H12" i="3" l="1"/>
  <c r="H13" i="3" s="1"/>
  <c r="G1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155F6A-22E8-49CA-9200-7646CC8654D7}" keepAlive="1" name="Abfrage - Table 2" description="Verbindung mit der Abfrage 'Table 2' in der Arbeitsmappe." type="5" refreshedVersion="8" background="1" saveData="1">
    <dbPr connection="Provider=Microsoft.Mashup.OleDb.1;Data Source=$Workbook$;Location=&quot;Table 2&quot;;Extended Properties=&quot;&quot;" command="SELECT * FROM [Table 2]"/>
  </connection>
</connections>
</file>

<file path=xl/sharedStrings.xml><?xml version="1.0" encoding="utf-8"?>
<sst xmlns="http://schemas.openxmlformats.org/spreadsheetml/2006/main" count="212" uniqueCount="46">
  <si>
    <t>Datum</t>
  </si>
  <si>
    <t>Wochentag</t>
  </si>
  <si>
    <t>Feiertag</t>
  </si>
  <si>
    <t>Arbeit(A), Krank(K), Urlaub(U), Frei(F)</t>
  </si>
  <si>
    <t>Arbeitsbeginn</t>
  </si>
  <si>
    <t>Arbeitsende</t>
  </si>
  <si>
    <t>Arbeitszeit</t>
  </si>
  <si>
    <t>Monat</t>
  </si>
  <si>
    <t>Januar</t>
  </si>
  <si>
    <t>Anzahl an Arbeitstagen:</t>
  </si>
  <si>
    <t>Anzahl an Krankheiten</t>
  </si>
  <si>
    <t>Anzahl an Urlaubstagen</t>
  </si>
  <si>
    <t>Gesamte Arbeitszeit:</t>
  </si>
  <si>
    <t>Überstunden:</t>
  </si>
  <si>
    <t>2. Weihnachtstag</t>
  </si>
  <si>
    <t>1. Weihnachtstag</t>
  </si>
  <si>
    <t>Allerheiligen</t>
  </si>
  <si>
    <t>Tag der Deutschen Einheit</t>
  </si>
  <si>
    <t>Fronleichnam</t>
  </si>
  <si>
    <t>Pfingstmontag</t>
  </si>
  <si>
    <t>Christi Himmelfahrt</t>
  </si>
  <si>
    <t>1. Mai / Tag der Arbeit</t>
  </si>
  <si>
    <t>Ostermontag</t>
  </si>
  <si>
    <t>Karfreitag</t>
  </si>
  <si>
    <t>Neujahrstag</t>
  </si>
  <si>
    <t>Feiertage NRW 20222</t>
  </si>
  <si>
    <t>Gesetzliche Feiertage in NRW</t>
  </si>
  <si>
    <t>Titel</t>
  </si>
  <si>
    <t>Hinweis</t>
  </si>
  <si>
    <t>YIL</t>
  </si>
  <si>
    <t>AY</t>
  </si>
  <si>
    <t>Aktuelles Jahr</t>
  </si>
  <si>
    <t>Urlaubsanspruch Jahr</t>
  </si>
  <si>
    <t>Urlaubstage genommen:</t>
  </si>
  <si>
    <t>Urlaubstagegenommen, die nicht in dieser Datei erfasst sind:</t>
  </si>
  <si>
    <t>Resturlaub Vorjahr:</t>
  </si>
  <si>
    <t>Urlaubstage übrig:</t>
  </si>
  <si>
    <t>Vertragliche Arbeitszeit (std/woche):</t>
  </si>
  <si>
    <t>Arbeitstage (Tage/Woche)</t>
  </si>
  <si>
    <t>Anzahl Krankheitstage ganzes Jahr:</t>
  </si>
  <si>
    <t>Überstunden ganzes Jahr:</t>
  </si>
  <si>
    <t>Überstunden</t>
  </si>
  <si>
    <t>Sie können Ihren eigenen Kalender erstellen, indem Sie in diesem Bereich Notizen machen.</t>
  </si>
  <si>
    <t>Ein aktiver Kalender. In diesem Bereich können Sie auch bequem Ihre Notizen lesen.</t>
  </si>
  <si>
    <t>Tägliche Pause</t>
  </si>
  <si>
    <t>Gesamte Arbeitszeit ganzes Jahr: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</si>
</sst>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1" formatCode="mmmm\ yyyy"/>
    <numFmt numFmtId="172" formatCode="d"/>
    <numFmt numFmtId="173" formatCode="dddd"/>
    <numFmt numFmtId="174" formatCode="m"/>
    <numFmt numFmtId="175" formatCode="mmmm"/>
    <numFmt numFmtId="177" formatCode="h:mm;@"/>
    <numFmt numFmtId="178" formatCode="[h]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9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2" fillId="2" borderId="0" xfId="0" applyFont="1" applyFill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3" fillId="0" borderId="0" xfId="1"/>
    <xf numFmtId="14" fontId="3" fillId="0" borderId="0" xfId="1" applyNumberFormat="1"/>
    <xf numFmtId="0" fontId="0" fillId="0" borderId="0" xfId="0" applyAlignment="1">
      <alignment horizontal="center"/>
    </xf>
    <xf numFmtId="171" fontId="4" fillId="0" borderId="0" xfId="0" applyNumberFormat="1" applyFont="1" applyAlignment="1"/>
    <xf numFmtId="173" fontId="4" fillId="3" borderId="0" xfId="0" applyNumberFormat="1" applyFont="1" applyFill="1" applyAlignment="1"/>
    <xf numFmtId="0" fontId="6" fillId="6" borderId="0" xfId="0" applyFont="1" applyFill="1" applyAlignment="1">
      <alignment horizontal="center"/>
    </xf>
    <xf numFmtId="174" fontId="0" fillId="0" borderId="0" xfId="0" applyNumberFormat="1"/>
    <xf numFmtId="175" fontId="5" fillId="4" borderId="0" xfId="0" applyNumberFormat="1" applyFont="1" applyFill="1" applyAlignment="1">
      <alignment horizontal="center"/>
    </xf>
    <xf numFmtId="172" fontId="0" fillId="5" borderId="2" xfId="0" applyNumberForma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7" fillId="6" borderId="0" xfId="0" applyNumberFormat="1" applyFont="1" applyFill="1" applyAlignment="1">
      <alignment horizontal="center"/>
    </xf>
    <xf numFmtId="178" fontId="0" fillId="0" borderId="0" xfId="0" applyNumberFormat="1"/>
    <xf numFmtId="2" fontId="0" fillId="0" borderId="1" xfId="0" applyNumberFormat="1" applyBorder="1"/>
    <xf numFmtId="177" fontId="0" fillId="0" borderId="1" xfId="0" applyNumberFormat="1" applyBorder="1" applyAlignment="1">
      <alignment horizontal="center"/>
    </xf>
    <xf numFmtId="0" fontId="1" fillId="0" borderId="1" xfId="0" applyFont="1" applyFill="1" applyBorder="1"/>
    <xf numFmtId="2" fontId="0" fillId="0" borderId="1" xfId="0" applyNumberFormat="1" applyBorder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center" wrapText="1"/>
    </xf>
    <xf numFmtId="0" fontId="2" fillId="9" borderId="8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8" xfId="0" applyFont="1" applyFill="1" applyBorder="1" applyAlignment="1">
      <alignment wrapText="1"/>
    </xf>
    <xf numFmtId="0" fontId="2" fillId="9" borderId="10" xfId="0" applyFont="1" applyFill="1" applyBorder="1"/>
    <xf numFmtId="0" fontId="2" fillId="9" borderId="11" xfId="0" applyFont="1" applyFill="1" applyBorder="1" applyAlignment="1">
      <alignment horizontal="center"/>
    </xf>
    <xf numFmtId="0" fontId="2" fillId="9" borderId="4" xfId="0" applyFont="1" applyFill="1" applyBorder="1"/>
    <xf numFmtId="1" fontId="2" fillId="9" borderId="5" xfId="0" applyNumberFormat="1" applyFont="1" applyFill="1" applyBorder="1" applyAlignment="1">
      <alignment horizontal="center"/>
    </xf>
    <xf numFmtId="0" fontId="2" fillId="9" borderId="12" xfId="0" applyFont="1" applyFill="1" applyBorder="1"/>
    <xf numFmtId="1" fontId="2" fillId="9" borderId="13" xfId="0" applyNumberFormat="1" applyFont="1" applyFill="1" applyBorder="1" applyAlignment="1">
      <alignment horizontal="center"/>
    </xf>
    <xf numFmtId="0" fontId="2" fillId="5" borderId="6" xfId="0" applyFont="1" applyFill="1" applyBorder="1" applyAlignment="1">
      <alignment vertical="center" wrapText="1"/>
    </xf>
    <xf numFmtId="20" fontId="2" fillId="5" borderId="7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vertical="center" wrapText="1"/>
    </xf>
    <xf numFmtId="20" fontId="2" fillId="5" borderId="11" xfId="0" applyNumberFormat="1" applyFont="1" applyFill="1" applyBorder="1" applyAlignment="1">
      <alignment horizontal="center" vertical="center"/>
    </xf>
    <xf numFmtId="0" fontId="2" fillId="9" borderId="17" xfId="0" applyFont="1" applyFill="1" applyBorder="1"/>
    <xf numFmtId="0" fontId="2" fillId="9" borderId="18" xfId="0" applyFont="1" applyFill="1" applyBorder="1" applyAlignment="1">
      <alignment horizontal="center"/>
    </xf>
    <xf numFmtId="0" fontId="2" fillId="9" borderId="14" xfId="0" applyFont="1" applyFill="1" applyBorder="1"/>
    <xf numFmtId="1" fontId="2" fillId="9" borderId="15" xfId="0" applyNumberFormat="1" applyFont="1" applyFill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8" fillId="8" borderId="4" xfId="0" applyFont="1" applyFill="1" applyBorder="1"/>
    <xf numFmtId="0" fontId="8" fillId="8" borderId="5" xfId="0" applyFont="1" applyFill="1" applyBorder="1" applyAlignment="1">
      <alignment horizontal="center"/>
    </xf>
  </cellXfs>
  <cellStyles count="2">
    <cellStyle name="Standard" xfId="0" builtinId="0"/>
    <cellStyle name="Standard 2" xfId="1" xr:uid="{67944A2A-7132-4FAE-BEE5-72BEF513F027}"/>
  </cellStyles>
  <dxfs count="43"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croll" dx="26" fmlaLink="$K$2" horiz="1" max="12" min="1" val="11"/>
</file>

<file path=xl/ctrlProps/ctrlProp2.xml><?xml version="1.0" encoding="utf-8"?>
<formControlPr xmlns="http://schemas.microsoft.com/office/spreadsheetml/2009/9/main" objectType="Scroll" dx="26" fmlaLink="$K$1" horiz="1" max="3000" min="2000" val="202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1196340</xdr:colOff>
          <xdr:row>1</xdr:row>
          <xdr:rowOff>30480</xdr:rowOff>
        </xdr:from>
        <xdr:to>
          <xdr:col>7</xdr:col>
          <xdr:colOff>1424940</xdr:colOff>
          <xdr:row>1</xdr:row>
          <xdr:rowOff>281940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1196340</xdr:colOff>
          <xdr:row>0</xdr:row>
          <xdr:rowOff>45720</xdr:rowOff>
        </xdr:from>
        <xdr:to>
          <xdr:col>7</xdr:col>
          <xdr:colOff>1424940</xdr:colOff>
          <xdr:row>0</xdr:row>
          <xdr:rowOff>297180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EA724D27-4E8E-E005-D9B7-C7CD97DC58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DD71ABF-BE95-49B6-8C9F-72767D523474}" autoFormatId="16" applyNumberFormats="0" applyBorderFormats="0" applyFontFormats="0" applyPatternFormats="0" applyAlignmentFormats="0" applyWidthHeightFormats="0">
  <queryTableRefresh nextId="5">
    <queryTableFields count="2">
      <queryTableField id="1" name="Gesetzliche Feiertage in NRW" tableColumnId="1"/>
      <queryTableField id="4" name="Feiertage NRW 20222" tableColumnId="4"/>
    </queryTableFields>
    <queryTableDeletedFields count="2">
      <deletedField name="Column1"/>
      <deletedField name="Feiertage NRW 202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1EFA8D-B6EA-48AB-B7F9-84D14630DC3B}" name="Table_2" displayName="Table_2" ref="A1:B12" tableType="queryTable" totalsRowShown="0">
  <autoFilter ref="A1:B12" xr:uid="{360333A9-C40D-4D86-A8C6-CBCF980489F1}"/>
  <tableColumns count="2">
    <tableColumn id="1" xr3:uid="{5A778398-7AA3-4A9E-98DD-E6942C12C40F}" uniqueName="1" name="Gesetzliche Feiertage in NRW" queryTableFieldId="1" dataDxfId="42"/>
    <tableColumn id="4" xr3:uid="{865D8D96-8A94-4E17-A839-09FC47DBBE80}" uniqueName="4" name="Feiertage NRW 20222" queryTableFieldId="4" dataDxfId="4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17DCD-2228-411B-A861-C40973E42331}">
  <sheetPr>
    <tabColor rgb="FFFFFF00"/>
  </sheetPr>
  <dimension ref="A1:F13"/>
  <sheetViews>
    <sheetView workbookViewId="0">
      <selection activeCell="F2" sqref="F2"/>
    </sheetView>
  </sheetViews>
  <sheetFormatPr baseColWidth="10" defaultRowHeight="14.4" x14ac:dyDescent="0.3"/>
  <cols>
    <col min="1" max="1" width="13.33203125" customWidth="1"/>
    <col min="2" max="2" width="48.33203125" customWidth="1"/>
    <col min="3" max="3" width="15" customWidth="1"/>
    <col min="6" max="6" width="75.109375" bestFit="1" customWidth="1"/>
  </cols>
  <sheetData>
    <row r="1" spans="1:6" ht="21" x14ac:dyDescent="0.4">
      <c r="A1" s="13" t="s">
        <v>27</v>
      </c>
      <c r="B1" s="13" t="s">
        <v>28</v>
      </c>
      <c r="C1" s="13" t="s">
        <v>0</v>
      </c>
    </row>
    <row r="2" spans="1:6" x14ac:dyDescent="0.3">
      <c r="C2" s="1"/>
      <c r="F2" s="24" t="s">
        <v>42</v>
      </c>
    </row>
    <row r="3" spans="1:6" x14ac:dyDescent="0.3">
      <c r="C3" s="1"/>
    </row>
    <row r="4" spans="1:6" x14ac:dyDescent="0.3">
      <c r="C4" s="1"/>
    </row>
    <row r="5" spans="1:6" x14ac:dyDescent="0.3">
      <c r="C5" s="1"/>
    </row>
    <row r="6" spans="1:6" x14ac:dyDescent="0.3">
      <c r="C6" s="1"/>
    </row>
    <row r="7" spans="1:6" x14ac:dyDescent="0.3">
      <c r="C7" s="1"/>
    </row>
    <row r="8" spans="1:6" x14ac:dyDescent="0.3">
      <c r="C8" s="1"/>
    </row>
    <row r="9" spans="1:6" x14ac:dyDescent="0.3">
      <c r="C9" s="1"/>
    </row>
    <row r="10" spans="1:6" x14ac:dyDescent="0.3">
      <c r="C10" s="1"/>
    </row>
    <row r="11" spans="1:6" x14ac:dyDescent="0.3">
      <c r="C11" s="1"/>
    </row>
    <row r="12" spans="1:6" x14ac:dyDescent="0.3">
      <c r="C12" s="1"/>
    </row>
    <row r="13" spans="1:6" x14ac:dyDescent="0.3">
      <c r="C13" s="1"/>
    </row>
  </sheetData>
  <dataValidations count="2">
    <dataValidation type="textLength" allowBlank="1" showInputMessage="1" showErrorMessage="1" errorTitle="Warnung:" error="Sie können bis zu 15 Zeichen eingeben" promptTitle="Titel" prompt="Sie können bis zu 15 Zeichen eingeben" sqref="A2:A1048576" xr:uid="{D6FB7280-9AA8-4EAD-B195-8BF4CBAC806C}">
      <formula1>1</formula1>
      <formula2>15</formula2>
    </dataValidation>
    <dataValidation type="date" allowBlank="1" showInputMessage="1" showErrorMessage="1" errorTitle="Warnung:" error="In diesem Zelle können Sie nur Datumsdaten eingeben" sqref="C2:C1048576" xr:uid="{2DC916FC-4134-4586-BB5A-76F946967DDE}">
      <formula1>2000</formula1>
      <formula2>3000</formula2>
    </dataValidation>
  </dataValidation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DAF6-0099-40BD-B529-F7198D6BFE6B}">
  <dimension ref="A1:H45"/>
  <sheetViews>
    <sheetView zoomScale="70" zoomScaleNormal="70" workbookViewId="0">
      <selection activeCell="B4" sqref="B4"/>
    </sheetView>
  </sheetViews>
  <sheetFormatPr baseColWidth="10"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DATE(Zusammenfassung!B2,7,1)</f>
        <v>44743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22" t="s">
        <v>41</v>
      </c>
    </row>
    <row r="6" spans="1:8" x14ac:dyDescent="0.3">
      <c r="A6" s="3">
        <f>B3</f>
        <v>44743</v>
      </c>
      <c r="B6" s="2" t="str">
        <f>TEXT(A6,"TTTT")</f>
        <v>Freitag</v>
      </c>
      <c r="C6" s="2" t="str">
        <f>IF(ISNA(INDEX(Table_2[],MATCH(A6,Table_2[Feiertage NRW 20222],0),1)),"",INDEX(Table_2[],MATCH(A6,Table_2[Feiertage NRW 20222],0),1))</f>
        <v/>
      </c>
      <c r="D6" s="2"/>
      <c r="E6" s="21">
        <v>0.35416666666666669</v>
      </c>
      <c r="F6" s="21">
        <v>0.79166666666666663</v>
      </c>
      <c r="G6" s="21">
        <f>IF(AND(E6&lt;&gt;"",F6&lt;&gt;""),F6-E6-Zusammenfassung!$E$9,"")</f>
        <v>0.39583333333333326</v>
      </c>
      <c r="H6" s="23">
        <f>IF(G6&lt;&gt;"",(G6-Zusammenfassung!$E$7)*24,"")</f>
        <v>1.4999999999999987</v>
      </c>
    </row>
    <row r="7" spans="1:8" x14ac:dyDescent="0.3">
      <c r="A7" s="3">
        <f>A6+1</f>
        <v>44744</v>
      </c>
      <c r="B7" s="2" t="str">
        <f t="shared" ref="B7:B36" si="0">TEXT(A7,"TTTT")</f>
        <v>Samstag</v>
      </c>
      <c r="C7" s="2" t="str">
        <f>IF(ISNA(INDEX(Table_2[],MATCH(A7,Table_2[Feiertage NRW 20222],0),1)),"",INDEX(Table_2[],MATCH(A7,Table_2[Feiertage NRW 20222],0),1))</f>
        <v/>
      </c>
      <c r="D7" s="2"/>
      <c r="E7" s="21">
        <v>0.35416666666666669</v>
      </c>
      <c r="F7" s="21">
        <v>0.64583333333333337</v>
      </c>
      <c r="G7" s="21">
        <f>IF(AND(E7&lt;&gt;"",F7&lt;&gt;""),F7-E7-Zusammenfassung!$E$9,"")</f>
        <v>0.25</v>
      </c>
      <c r="H7" s="23">
        <f>IF(G7&lt;&gt;"",(G7-Zusammenfassung!$E$7)*24,"")</f>
        <v>-1.9999999999999996</v>
      </c>
    </row>
    <row r="8" spans="1:8" x14ac:dyDescent="0.3">
      <c r="A8" s="3">
        <f t="shared" ref="A8:A36" si="1">A7+1</f>
        <v>44745</v>
      </c>
      <c r="B8" s="2" t="str">
        <f t="shared" si="0"/>
        <v>Sonntag</v>
      </c>
      <c r="C8" s="2" t="str">
        <f>IF(ISNA(INDEX(Table_2[],MATCH(A8,Table_2[Feiertage NRW 20222],0),1)),"",INDEX(Table_2[],MATCH(A8,Table_2[Feiertage NRW 20222],0),1))</f>
        <v/>
      </c>
      <c r="D8" s="2"/>
      <c r="E8" s="21">
        <v>0.35416666666666669</v>
      </c>
      <c r="F8" s="21">
        <v>0.77083333333333337</v>
      </c>
      <c r="G8" s="21">
        <f>IF(AND(E8&lt;&gt;"",F8&lt;&gt;""),F8-E8-Zusammenfassung!$E$9,"")</f>
        <v>0.375</v>
      </c>
      <c r="H8" s="23">
        <f>IF(G8&lt;&gt;"",(G8-Zusammenfassung!$E$7)*24,"")</f>
        <v>1.0000000000000004</v>
      </c>
    </row>
    <row r="9" spans="1:8" x14ac:dyDescent="0.3">
      <c r="A9" s="3">
        <f t="shared" si="1"/>
        <v>44746</v>
      </c>
      <c r="B9" s="2" t="str">
        <f t="shared" si="0"/>
        <v>Montag</v>
      </c>
      <c r="C9" s="2" t="str">
        <f>IF(ISNA(INDEX(Table_2[],MATCH(A9,Table_2[Feiertage NRW 20222],0),1)),"",INDEX(Table_2[],MATCH(A9,Table_2[Feiertage NRW 20222],0),1))</f>
        <v/>
      </c>
      <c r="D9" s="2"/>
      <c r="E9" s="21">
        <v>0.35416666666666669</v>
      </c>
      <c r="F9" s="21">
        <v>0.72916666666666663</v>
      </c>
      <c r="G9" s="21">
        <f>IF(AND(E9&lt;&gt;"",F9&lt;&gt;""),F9-E9-Zusammenfassung!$E$9,"")</f>
        <v>0.33333333333333326</v>
      </c>
      <c r="H9" s="23">
        <f>IF(G9&lt;&gt;"",(G9-Zusammenfassung!$E$7)*24,"")</f>
        <v>-1.3322676295501878E-15</v>
      </c>
    </row>
    <row r="10" spans="1:8" x14ac:dyDescent="0.3">
      <c r="A10" s="3">
        <f t="shared" si="1"/>
        <v>44747</v>
      </c>
      <c r="B10" s="2" t="str">
        <f t="shared" si="0"/>
        <v>Dienstag</v>
      </c>
      <c r="C10" s="2" t="str">
        <f>IF(ISNA(INDEX(Table_2[],MATCH(A10,Table_2[Feiertage NRW 20222],0),1)),"",INDEX(Table_2[],MATCH(A10,Table_2[Feiertage NRW 20222],0),1))</f>
        <v/>
      </c>
      <c r="D10" s="2"/>
      <c r="E10" s="21">
        <v>0.35416666666666669</v>
      </c>
      <c r="F10" s="21">
        <v>0.72916666666666663</v>
      </c>
      <c r="G10" s="21">
        <f>IF(AND(E10&lt;&gt;"",F10&lt;&gt;""),F10-E10-Zusammenfassung!$E$9,"")</f>
        <v>0.33333333333333326</v>
      </c>
      <c r="H10" s="23">
        <f>IF(G10&lt;&gt;"",(G10-Zusammenfassung!$E$7)*24,"")</f>
        <v>-1.3322676295501878E-15</v>
      </c>
    </row>
    <row r="11" spans="1:8" x14ac:dyDescent="0.3">
      <c r="A11" s="3">
        <f t="shared" si="1"/>
        <v>44748</v>
      </c>
      <c r="B11" s="2" t="str">
        <f t="shared" si="0"/>
        <v>Mittwoch</v>
      </c>
      <c r="C11" s="2" t="str">
        <f>IF(ISNA(INDEX(Table_2[],MATCH(A11,Table_2[Feiertage NRW 20222],0),1)),"",INDEX(Table_2[],MATCH(A11,Table_2[Feiertage NRW 20222],0),1))</f>
        <v/>
      </c>
      <c r="D11" s="2"/>
      <c r="E11" s="21">
        <v>0.35416666666666669</v>
      </c>
      <c r="F11" s="21">
        <v>0.72916666666666663</v>
      </c>
      <c r="G11" s="21">
        <f>IF(AND(E11&lt;&gt;"",F11&lt;&gt;""),F11-E11-Zusammenfassung!$E$9,"")</f>
        <v>0.33333333333333326</v>
      </c>
      <c r="H11" s="23">
        <f>IF(G11&lt;&gt;"",(G11-Zusammenfassung!$E$7)*24,"")</f>
        <v>-1.3322676295501878E-15</v>
      </c>
    </row>
    <row r="12" spans="1:8" x14ac:dyDescent="0.3">
      <c r="A12" s="3">
        <f t="shared" si="1"/>
        <v>44749</v>
      </c>
      <c r="B12" s="2" t="str">
        <f t="shared" si="0"/>
        <v>Donnerstag</v>
      </c>
      <c r="C12" s="2" t="str">
        <f>IF(ISNA(INDEX(Table_2[],MATCH(A12,Table_2[Feiertage NRW 20222],0),1)),"",INDEX(Table_2[],MATCH(A12,Table_2[Feiertage NRW 20222],0),1))</f>
        <v/>
      </c>
      <c r="D12" s="2"/>
      <c r="E12" s="21">
        <v>0.35416666666666669</v>
      </c>
      <c r="F12" s="21">
        <v>0.72916666666666663</v>
      </c>
      <c r="G12" s="21">
        <f>IF(AND(E12&lt;&gt;"",F12&lt;&gt;""),F12-E12-Zusammenfassung!$E$9,"")</f>
        <v>0.33333333333333326</v>
      </c>
      <c r="H12" s="23">
        <f>IF(G12&lt;&gt;"",(G12-Zusammenfassung!$E$7)*24,"")</f>
        <v>-1.3322676295501878E-15</v>
      </c>
    </row>
    <row r="13" spans="1:8" x14ac:dyDescent="0.3">
      <c r="A13" s="3">
        <f t="shared" si="1"/>
        <v>44750</v>
      </c>
      <c r="B13" s="2" t="str">
        <f t="shared" si="0"/>
        <v>Freitag</v>
      </c>
      <c r="C13" s="2" t="str">
        <f>IF(ISNA(INDEX(Table_2[],MATCH(A13,Table_2[Feiertage NRW 20222],0),1)),"",INDEX(Table_2[],MATCH(A13,Table_2[Feiertage NRW 20222],0),1))</f>
        <v/>
      </c>
      <c r="D13" s="2"/>
      <c r="E13" s="21">
        <v>0.35416666666666669</v>
      </c>
      <c r="F13" s="21">
        <v>0.72916666666666663</v>
      </c>
      <c r="G13" s="21">
        <f>IF(AND(E13&lt;&gt;"",F13&lt;&gt;""),F13-E13-Zusammenfassung!$E$9,"")</f>
        <v>0.33333333333333326</v>
      </c>
      <c r="H13" s="23">
        <f>IF(G13&lt;&gt;"",(G13-Zusammenfassung!$E$7)*24,"")</f>
        <v>-1.3322676295501878E-15</v>
      </c>
    </row>
    <row r="14" spans="1:8" x14ac:dyDescent="0.3">
      <c r="A14" s="3">
        <f t="shared" si="1"/>
        <v>44751</v>
      </c>
      <c r="B14" s="2" t="str">
        <f t="shared" si="0"/>
        <v>Samstag</v>
      </c>
      <c r="C14" s="2" t="str">
        <f>IF(ISNA(INDEX(Table_2[],MATCH(A14,Table_2[Feiertage NRW 20222],0),1)),"",INDEX(Table_2[],MATCH(A14,Table_2[Feiertage NRW 20222],0),1))</f>
        <v/>
      </c>
      <c r="D14" s="2"/>
      <c r="E14" s="21">
        <v>0.35416666666666669</v>
      </c>
      <c r="F14" s="21">
        <v>0.72916666666666663</v>
      </c>
      <c r="G14" s="21">
        <f>IF(AND(E14&lt;&gt;"",F14&lt;&gt;""),F14-E14-Zusammenfassung!$E$9,"")</f>
        <v>0.33333333333333326</v>
      </c>
      <c r="H14" s="23">
        <f>IF(G14&lt;&gt;"",(G14-Zusammenfassung!$E$7)*24,"")</f>
        <v>-1.3322676295501878E-15</v>
      </c>
    </row>
    <row r="15" spans="1:8" x14ac:dyDescent="0.3">
      <c r="A15" s="3">
        <f t="shared" si="1"/>
        <v>44752</v>
      </c>
      <c r="B15" s="2" t="str">
        <f t="shared" si="0"/>
        <v>Sonntag</v>
      </c>
      <c r="C15" s="2" t="str">
        <f>IF(ISNA(INDEX(Table_2[],MATCH(A15,Table_2[Feiertage NRW 20222],0),1)),"",INDEX(Table_2[],MATCH(A15,Table_2[Feiertage NRW 20222],0),1))</f>
        <v/>
      </c>
      <c r="D15" s="2"/>
      <c r="E15" s="21">
        <v>0.35416666666666669</v>
      </c>
      <c r="F15" s="21">
        <v>0.72916666666666663</v>
      </c>
      <c r="G15" s="21">
        <f>IF(AND(E15&lt;&gt;"",F15&lt;&gt;""),F15-E15-Zusammenfassung!$E$9,"")</f>
        <v>0.33333333333333326</v>
      </c>
      <c r="H15" s="23">
        <f>IF(G15&lt;&gt;"",(G15-Zusammenfassung!$E$7)*24,"")</f>
        <v>-1.3322676295501878E-15</v>
      </c>
    </row>
    <row r="16" spans="1:8" x14ac:dyDescent="0.3">
      <c r="A16" s="3">
        <f t="shared" si="1"/>
        <v>44753</v>
      </c>
      <c r="B16" s="2" t="str">
        <f t="shared" si="0"/>
        <v>Montag</v>
      </c>
      <c r="C16" s="2" t="str">
        <f>IF(ISNA(INDEX(Table_2[],MATCH(A16,Table_2[Feiertage NRW 20222],0),1)),"",INDEX(Table_2[],MATCH(A16,Table_2[Feiertage NRW 20222],0),1))</f>
        <v/>
      </c>
      <c r="D16" s="2"/>
      <c r="E16" s="21">
        <v>0.35416666666666669</v>
      </c>
      <c r="F16" s="21">
        <v>0.72916666666666663</v>
      </c>
      <c r="G16" s="21">
        <f>IF(AND(E16&lt;&gt;"",F16&lt;&gt;""),F16-E16-Zusammenfassung!$E$9,"")</f>
        <v>0.33333333333333326</v>
      </c>
      <c r="H16" s="23">
        <f>IF(G16&lt;&gt;"",(G16-Zusammenfassung!$E$7)*24,"")</f>
        <v>-1.3322676295501878E-15</v>
      </c>
    </row>
    <row r="17" spans="1:8" x14ac:dyDescent="0.3">
      <c r="A17" s="3">
        <f t="shared" si="1"/>
        <v>44754</v>
      </c>
      <c r="B17" s="2" t="str">
        <f t="shared" si="0"/>
        <v>Dienstag</v>
      </c>
      <c r="C17" s="2" t="str">
        <f>IF(ISNA(INDEX(Table_2[],MATCH(A17,Table_2[Feiertage NRW 20222],0),1)),"",INDEX(Table_2[],MATCH(A17,Table_2[Feiertage NRW 20222],0),1))</f>
        <v/>
      </c>
      <c r="D17" s="2"/>
      <c r="E17" s="21">
        <v>0.35416666666666669</v>
      </c>
      <c r="F17" s="21">
        <v>0.72916666666666663</v>
      </c>
      <c r="G17" s="21">
        <f>IF(AND(E17&lt;&gt;"",F17&lt;&gt;""),F17-E17-Zusammenfassung!$E$9,"")</f>
        <v>0.33333333333333326</v>
      </c>
      <c r="H17" s="23">
        <f>IF(G17&lt;&gt;"",(G17-Zusammenfassung!$E$7)*24,"")</f>
        <v>-1.3322676295501878E-15</v>
      </c>
    </row>
    <row r="18" spans="1:8" x14ac:dyDescent="0.3">
      <c r="A18" s="3">
        <f t="shared" si="1"/>
        <v>44755</v>
      </c>
      <c r="B18" s="2" t="str">
        <f t="shared" si="0"/>
        <v>Mittwoch</v>
      </c>
      <c r="C18" s="2" t="str">
        <f>IF(ISNA(INDEX(Table_2[],MATCH(A18,Table_2[Feiertage NRW 20222],0),1)),"",INDEX(Table_2[],MATCH(A18,Table_2[Feiertage NRW 20222],0),1))</f>
        <v/>
      </c>
      <c r="D18" s="2"/>
      <c r="E18" s="21">
        <v>0.35416666666666669</v>
      </c>
      <c r="F18" s="21">
        <v>0.72916666666666663</v>
      </c>
      <c r="G18" s="21">
        <f>IF(AND(E18&lt;&gt;"",F18&lt;&gt;""),F18-E18-Zusammenfassung!$E$9,"")</f>
        <v>0.33333333333333326</v>
      </c>
      <c r="H18" s="23">
        <f>IF(G18&lt;&gt;"",(G18-Zusammenfassung!$E$7)*24,"")</f>
        <v>-1.3322676295501878E-15</v>
      </c>
    </row>
    <row r="19" spans="1:8" x14ac:dyDescent="0.3">
      <c r="A19" s="3">
        <f t="shared" si="1"/>
        <v>44756</v>
      </c>
      <c r="B19" s="2" t="str">
        <f t="shared" si="0"/>
        <v>Donnerstag</v>
      </c>
      <c r="C19" s="2" t="str">
        <f>IF(ISNA(INDEX(Table_2[],MATCH(A19,Table_2[Feiertage NRW 20222],0),1)),"",INDEX(Table_2[],MATCH(A19,Table_2[Feiertage NRW 20222],0),1))</f>
        <v/>
      </c>
      <c r="D19" s="2"/>
      <c r="E19" s="21">
        <v>0.35416666666666669</v>
      </c>
      <c r="F19" s="21">
        <v>0.72916666666666663</v>
      </c>
      <c r="G19" s="21">
        <f>IF(AND(E19&lt;&gt;"",F19&lt;&gt;""),F19-E19-Zusammenfassung!$E$9,"")</f>
        <v>0.33333333333333326</v>
      </c>
      <c r="H19" s="23">
        <f>IF(G19&lt;&gt;"",(G19-Zusammenfassung!$E$7)*24,"")</f>
        <v>-1.3322676295501878E-15</v>
      </c>
    </row>
    <row r="20" spans="1:8" x14ac:dyDescent="0.3">
      <c r="A20" s="3">
        <f t="shared" si="1"/>
        <v>44757</v>
      </c>
      <c r="B20" s="2" t="str">
        <f t="shared" si="0"/>
        <v>Freitag</v>
      </c>
      <c r="C20" s="2" t="str">
        <f>IF(ISNA(INDEX(Table_2[],MATCH(A20,Table_2[Feiertage NRW 20222],0),1)),"",INDEX(Table_2[],MATCH(A20,Table_2[Feiertage NRW 20222],0),1))</f>
        <v/>
      </c>
      <c r="D20" s="2"/>
      <c r="E20" s="21">
        <v>0.35416666666666669</v>
      </c>
      <c r="F20" s="21">
        <v>0.72916666666666663</v>
      </c>
      <c r="G20" s="21">
        <f>IF(AND(E20&lt;&gt;"",F20&lt;&gt;""),F20-E20-Zusammenfassung!$E$9,"")</f>
        <v>0.33333333333333326</v>
      </c>
      <c r="H20" s="23">
        <f>IF(G20&lt;&gt;"",(G20-Zusammenfassung!$E$7)*24,"")</f>
        <v>-1.3322676295501878E-15</v>
      </c>
    </row>
    <row r="21" spans="1:8" x14ac:dyDescent="0.3">
      <c r="A21" s="3">
        <f t="shared" si="1"/>
        <v>44758</v>
      </c>
      <c r="B21" s="2" t="str">
        <f t="shared" si="0"/>
        <v>Samstag</v>
      </c>
      <c r="C21" s="2" t="str">
        <f>IF(ISNA(INDEX(Table_2[],MATCH(A21,Table_2[Feiertage NRW 20222],0),1)),"",INDEX(Table_2[],MATCH(A21,Table_2[Feiertage NRW 20222],0),1))</f>
        <v/>
      </c>
      <c r="D21" s="2"/>
      <c r="E21" s="21">
        <v>0.35416666666666669</v>
      </c>
      <c r="F21" s="21">
        <v>0.72916666666666663</v>
      </c>
      <c r="G21" s="21">
        <f>IF(AND(E21&lt;&gt;"",F21&lt;&gt;""),F21-E21-Zusammenfassung!$E$9,"")</f>
        <v>0.33333333333333326</v>
      </c>
      <c r="H21" s="23">
        <f>IF(G21&lt;&gt;"",(G21-Zusammenfassung!$E$7)*24,"")</f>
        <v>-1.3322676295501878E-15</v>
      </c>
    </row>
    <row r="22" spans="1:8" x14ac:dyDescent="0.3">
      <c r="A22" s="3">
        <f t="shared" si="1"/>
        <v>44759</v>
      </c>
      <c r="B22" s="2" t="str">
        <f t="shared" si="0"/>
        <v>Sonntag</v>
      </c>
      <c r="C22" s="2" t="str">
        <f>IF(ISNA(INDEX(Table_2[],MATCH(A22,Table_2[Feiertage NRW 20222],0),1)),"",INDEX(Table_2[],MATCH(A22,Table_2[Feiertage NRW 20222],0),1))</f>
        <v/>
      </c>
      <c r="D22" s="2"/>
      <c r="E22" s="21">
        <v>0.35416666666666669</v>
      </c>
      <c r="F22" s="21">
        <v>0.72916666666666663</v>
      </c>
      <c r="G22" s="21">
        <f>IF(AND(E22&lt;&gt;"",F22&lt;&gt;""),F22-E22-Zusammenfassung!$E$9,"")</f>
        <v>0.33333333333333326</v>
      </c>
      <c r="H22" s="23">
        <f>IF(G22&lt;&gt;"",(G22-Zusammenfassung!$E$7)*24,"")</f>
        <v>-1.3322676295501878E-15</v>
      </c>
    </row>
    <row r="23" spans="1:8" x14ac:dyDescent="0.3">
      <c r="A23" s="3">
        <f t="shared" si="1"/>
        <v>44760</v>
      </c>
      <c r="B23" s="2" t="str">
        <f t="shared" si="0"/>
        <v>Montag</v>
      </c>
      <c r="C23" s="2" t="str">
        <f>IF(ISNA(INDEX(Table_2[],MATCH(A23,Table_2[Feiertage NRW 20222],0),1)),"",INDEX(Table_2[],MATCH(A23,Table_2[Feiertage NRW 20222],0),1))</f>
        <v/>
      </c>
      <c r="D23" s="2"/>
      <c r="E23" s="21">
        <v>0.35416666666666669</v>
      </c>
      <c r="F23" s="21">
        <v>0.72916666666666663</v>
      </c>
      <c r="G23" s="21">
        <f>IF(AND(E23&lt;&gt;"",F23&lt;&gt;""),F23-E23-Zusammenfassung!$E$9,"")</f>
        <v>0.33333333333333326</v>
      </c>
      <c r="H23" s="23">
        <f>IF(G23&lt;&gt;"",(G23-Zusammenfassung!$E$7)*24,"")</f>
        <v>-1.3322676295501878E-15</v>
      </c>
    </row>
    <row r="24" spans="1:8" x14ac:dyDescent="0.3">
      <c r="A24" s="3">
        <f t="shared" si="1"/>
        <v>44761</v>
      </c>
      <c r="B24" s="2" t="str">
        <f t="shared" si="0"/>
        <v>Dienstag</v>
      </c>
      <c r="C24" s="2" t="str">
        <f>IF(ISNA(INDEX(Table_2[],MATCH(A24,Table_2[Feiertage NRW 20222],0),1)),"",INDEX(Table_2[],MATCH(A24,Table_2[Feiertage NRW 20222],0),1))</f>
        <v/>
      </c>
      <c r="D24" s="2"/>
      <c r="E24" s="21">
        <v>0.35416666666666669</v>
      </c>
      <c r="F24" s="21">
        <v>0.72916666666666663</v>
      </c>
      <c r="G24" s="21">
        <f>IF(AND(E24&lt;&gt;"",F24&lt;&gt;""),F24-E24-Zusammenfassung!$E$9,"")</f>
        <v>0.33333333333333326</v>
      </c>
      <c r="H24" s="23">
        <f>IF(G24&lt;&gt;"",(G24-Zusammenfassung!$E$7)*24,"")</f>
        <v>-1.3322676295501878E-15</v>
      </c>
    </row>
    <row r="25" spans="1:8" x14ac:dyDescent="0.3">
      <c r="A25" s="3">
        <f t="shared" si="1"/>
        <v>44762</v>
      </c>
      <c r="B25" s="2" t="str">
        <f t="shared" si="0"/>
        <v>Mittwoch</v>
      </c>
      <c r="C25" s="2" t="str">
        <f>IF(ISNA(INDEX(Table_2[],MATCH(A25,Table_2[Feiertage NRW 20222],0),1)),"",INDEX(Table_2[],MATCH(A25,Table_2[Feiertage NRW 20222],0),1))</f>
        <v/>
      </c>
      <c r="D25" s="2"/>
      <c r="E25" s="21">
        <v>0.35416666666666669</v>
      </c>
      <c r="F25" s="21">
        <v>0.72916666666666663</v>
      </c>
      <c r="G25" s="21">
        <f>IF(AND(E25&lt;&gt;"",F25&lt;&gt;""),F25-E25-Zusammenfassung!$E$9,"")</f>
        <v>0.33333333333333326</v>
      </c>
      <c r="H25" s="23">
        <f>IF(G25&lt;&gt;"",(G25-Zusammenfassung!$E$7)*24,"")</f>
        <v>-1.3322676295501878E-15</v>
      </c>
    </row>
    <row r="26" spans="1:8" x14ac:dyDescent="0.3">
      <c r="A26" s="3">
        <f t="shared" si="1"/>
        <v>44763</v>
      </c>
      <c r="B26" s="2" t="str">
        <f t="shared" si="0"/>
        <v>Donnerstag</v>
      </c>
      <c r="C26" s="2" t="str">
        <f>IF(ISNA(INDEX(Table_2[],MATCH(A26,Table_2[Feiertage NRW 20222],0),1)),"",INDEX(Table_2[],MATCH(A26,Table_2[Feiertage NRW 20222],0),1))</f>
        <v/>
      </c>
      <c r="D26" s="2"/>
      <c r="E26" s="21">
        <v>0.35416666666666669</v>
      </c>
      <c r="F26" s="21">
        <v>0.72916666666666663</v>
      </c>
      <c r="G26" s="21">
        <f>IF(AND(E26&lt;&gt;"",F26&lt;&gt;""),F26-E26-Zusammenfassung!$E$9,"")</f>
        <v>0.33333333333333326</v>
      </c>
      <c r="H26" s="23">
        <f>IF(G26&lt;&gt;"",(G26-Zusammenfassung!$E$7)*24,"")</f>
        <v>-1.3322676295501878E-15</v>
      </c>
    </row>
    <row r="27" spans="1:8" x14ac:dyDescent="0.3">
      <c r="A27" s="3">
        <f t="shared" si="1"/>
        <v>44764</v>
      </c>
      <c r="B27" s="2" t="str">
        <f t="shared" si="0"/>
        <v>Freitag</v>
      </c>
      <c r="C27" s="2" t="str">
        <f>IF(ISNA(INDEX(Table_2[],MATCH(A27,Table_2[Feiertage NRW 20222],0),1)),"",INDEX(Table_2[],MATCH(A27,Table_2[Feiertage NRW 20222],0),1))</f>
        <v/>
      </c>
      <c r="D27" s="2"/>
      <c r="E27" s="21">
        <v>0.35416666666666669</v>
      </c>
      <c r="F27" s="21">
        <v>0.72916666666666663</v>
      </c>
      <c r="G27" s="21">
        <f>IF(AND(E27&lt;&gt;"",F27&lt;&gt;""),F27-E27-Zusammenfassung!$E$9,"")</f>
        <v>0.33333333333333326</v>
      </c>
      <c r="H27" s="23">
        <f>IF(G27&lt;&gt;"",(G27-Zusammenfassung!$E$7)*24,"")</f>
        <v>-1.3322676295501878E-15</v>
      </c>
    </row>
    <row r="28" spans="1:8" x14ac:dyDescent="0.3">
      <c r="A28" s="3">
        <f t="shared" si="1"/>
        <v>44765</v>
      </c>
      <c r="B28" s="2" t="str">
        <f t="shared" si="0"/>
        <v>Samstag</v>
      </c>
      <c r="C28" s="2" t="str">
        <f>IF(ISNA(INDEX(Table_2[],MATCH(A28,Table_2[Feiertage NRW 20222],0),1)),"",INDEX(Table_2[],MATCH(A28,Table_2[Feiertage NRW 20222],0),1))</f>
        <v/>
      </c>
      <c r="D28" s="2"/>
      <c r="E28" s="21">
        <v>0.35416666666666669</v>
      </c>
      <c r="F28" s="21">
        <v>0.72916666666666663</v>
      </c>
      <c r="G28" s="21">
        <f>IF(AND(E28&lt;&gt;"",F28&lt;&gt;""),F28-E28-Zusammenfassung!$E$9,"")</f>
        <v>0.33333333333333326</v>
      </c>
      <c r="H28" s="23">
        <f>IF(G28&lt;&gt;"",(G28-Zusammenfassung!$E$7)*24,"")</f>
        <v>-1.3322676295501878E-15</v>
      </c>
    </row>
    <row r="29" spans="1:8" x14ac:dyDescent="0.3">
      <c r="A29" s="3">
        <f t="shared" si="1"/>
        <v>44766</v>
      </c>
      <c r="B29" s="2" t="str">
        <f t="shared" si="0"/>
        <v>Sonntag</v>
      </c>
      <c r="C29" s="2" t="str">
        <f>IF(ISNA(INDEX(Table_2[],MATCH(A29,Table_2[Feiertage NRW 20222],0),1)),"",INDEX(Table_2[],MATCH(A29,Table_2[Feiertage NRW 20222],0),1))</f>
        <v/>
      </c>
      <c r="D29" s="2"/>
      <c r="E29" s="21">
        <v>0.35416666666666669</v>
      </c>
      <c r="F29" s="21">
        <v>0.72916666666666663</v>
      </c>
      <c r="G29" s="21">
        <f>IF(AND(E29&lt;&gt;"",F29&lt;&gt;""),F29-E29-Zusammenfassung!$E$9,"")</f>
        <v>0.33333333333333326</v>
      </c>
      <c r="H29" s="23">
        <f>IF(G29&lt;&gt;"",(G29-Zusammenfassung!$E$7)*24,"")</f>
        <v>-1.3322676295501878E-15</v>
      </c>
    </row>
    <row r="30" spans="1:8" x14ac:dyDescent="0.3">
      <c r="A30" s="3">
        <f t="shared" si="1"/>
        <v>44767</v>
      </c>
      <c r="B30" s="2" t="str">
        <f t="shared" si="0"/>
        <v>Montag</v>
      </c>
      <c r="C30" s="2" t="str">
        <f>IF(ISNA(INDEX(Table_2[],MATCH(A30,Table_2[Feiertage NRW 20222],0),1)),"",INDEX(Table_2[],MATCH(A30,Table_2[Feiertage NRW 20222],0),1))</f>
        <v/>
      </c>
      <c r="D30" s="2"/>
      <c r="E30" s="21">
        <v>0.35416666666666669</v>
      </c>
      <c r="F30" s="21">
        <v>0.72916666666666663</v>
      </c>
      <c r="G30" s="21">
        <f>IF(AND(E30&lt;&gt;"",F30&lt;&gt;""),F30-E30-Zusammenfassung!$E$9,"")</f>
        <v>0.33333333333333326</v>
      </c>
      <c r="H30" s="23">
        <f>IF(G30&lt;&gt;"",(G30-Zusammenfassung!$E$7)*24,"")</f>
        <v>-1.3322676295501878E-15</v>
      </c>
    </row>
    <row r="31" spans="1:8" x14ac:dyDescent="0.3">
      <c r="A31" s="3">
        <f t="shared" si="1"/>
        <v>44768</v>
      </c>
      <c r="B31" s="2" t="str">
        <f t="shared" si="0"/>
        <v>Dienstag</v>
      </c>
      <c r="C31" s="2" t="str">
        <f>IF(ISNA(INDEX(Table_2[],MATCH(A31,Table_2[Feiertage NRW 20222],0),1)),"",INDEX(Table_2[],MATCH(A31,Table_2[Feiertage NRW 20222],0),1))</f>
        <v/>
      </c>
      <c r="D31" s="2"/>
      <c r="E31" s="21">
        <v>0.35416666666666669</v>
      </c>
      <c r="F31" s="21">
        <v>0.72916666666666663</v>
      </c>
      <c r="G31" s="21">
        <f>IF(AND(E31&lt;&gt;"",F31&lt;&gt;""),F31-E31-Zusammenfassung!$E$9,"")</f>
        <v>0.33333333333333326</v>
      </c>
      <c r="H31" s="23">
        <f>IF(G31&lt;&gt;"",(G31-Zusammenfassung!$E$7)*24,"")</f>
        <v>-1.3322676295501878E-15</v>
      </c>
    </row>
    <row r="32" spans="1:8" x14ac:dyDescent="0.3">
      <c r="A32" s="3">
        <f t="shared" si="1"/>
        <v>44769</v>
      </c>
      <c r="B32" s="2" t="str">
        <f t="shared" si="0"/>
        <v>Mittwoch</v>
      </c>
      <c r="C32" s="2" t="str">
        <f>IF(ISNA(INDEX(Table_2[],MATCH(A32,Table_2[Feiertage NRW 20222],0),1)),"",INDEX(Table_2[],MATCH(A32,Table_2[Feiertage NRW 20222],0),1))</f>
        <v/>
      </c>
      <c r="D32" s="2"/>
      <c r="E32" s="21">
        <v>0.35416666666666669</v>
      </c>
      <c r="F32" s="21">
        <v>0.72916666666666663</v>
      </c>
      <c r="G32" s="21">
        <f>IF(AND(E32&lt;&gt;"",F32&lt;&gt;""),F32-E32-Zusammenfassung!$E$9,"")</f>
        <v>0.33333333333333326</v>
      </c>
      <c r="H32" s="23">
        <f>IF(G32&lt;&gt;"",(G32-Zusammenfassung!$E$7)*24,"")</f>
        <v>-1.3322676295501878E-15</v>
      </c>
    </row>
    <row r="33" spans="1:8" x14ac:dyDescent="0.3">
      <c r="A33" s="3">
        <f t="shared" si="1"/>
        <v>44770</v>
      </c>
      <c r="B33" s="2" t="str">
        <f t="shared" si="0"/>
        <v>Donnerstag</v>
      </c>
      <c r="C33" s="2" t="str">
        <f>IF(ISNA(INDEX(Table_2[],MATCH(A33,Table_2[Feiertage NRW 20222],0),1)),"",INDEX(Table_2[],MATCH(A33,Table_2[Feiertage NRW 20222],0),1))</f>
        <v/>
      </c>
      <c r="D33" s="2"/>
      <c r="E33" s="21">
        <v>0.35416666666666669</v>
      </c>
      <c r="F33" s="21">
        <v>0.72916666666666663</v>
      </c>
      <c r="G33" s="21">
        <f>IF(AND(E33&lt;&gt;"",F33&lt;&gt;""),F33-E33-Zusammenfassung!$E$9,"")</f>
        <v>0.33333333333333326</v>
      </c>
      <c r="H33" s="23">
        <f>IF(G33&lt;&gt;"",(G33-Zusammenfassung!$E$7)*24,"")</f>
        <v>-1.3322676295501878E-15</v>
      </c>
    </row>
    <row r="34" spans="1:8" x14ac:dyDescent="0.3">
      <c r="A34" s="3">
        <f t="shared" si="1"/>
        <v>44771</v>
      </c>
      <c r="B34" s="2" t="str">
        <f t="shared" si="0"/>
        <v>Freitag</v>
      </c>
      <c r="C34" s="2" t="str">
        <f>IF(ISNA(INDEX(Table_2[],MATCH(A34,Table_2[Feiertage NRW 20222],0),1)),"",INDEX(Table_2[],MATCH(A34,Table_2[Feiertage NRW 20222],0),1))</f>
        <v/>
      </c>
      <c r="D34" s="2"/>
      <c r="E34" s="21">
        <v>0.35416666666666669</v>
      </c>
      <c r="F34" s="21">
        <v>0.72916666666666663</v>
      </c>
      <c r="G34" s="21">
        <f>IF(AND(E34&lt;&gt;"",F34&lt;&gt;""),F34-E34-Zusammenfassung!$E$9,"")</f>
        <v>0.33333333333333326</v>
      </c>
      <c r="H34" s="23">
        <f>IF(G34&lt;&gt;"",(G34-Zusammenfassung!$E$7)*24,"")</f>
        <v>-1.3322676295501878E-15</v>
      </c>
    </row>
    <row r="35" spans="1:8" x14ac:dyDescent="0.3">
      <c r="A35" s="3">
        <f t="shared" si="1"/>
        <v>44772</v>
      </c>
      <c r="B35" s="2" t="str">
        <f t="shared" si="0"/>
        <v>Samstag</v>
      </c>
      <c r="C35" s="2" t="str">
        <f>IF(ISNA(INDEX(Table_2[],MATCH(A35,Table_2[Feiertage NRW 20222],0),1)),"",INDEX(Table_2[],MATCH(A35,Table_2[Feiertage NRW 20222],0),1))</f>
        <v/>
      </c>
      <c r="D35" s="2"/>
      <c r="E35" s="21">
        <v>0.35416666666666669</v>
      </c>
      <c r="F35" s="21">
        <v>0.72916666666666663</v>
      </c>
      <c r="G35" s="21">
        <f>IF(AND(E35&lt;&gt;"",F35&lt;&gt;""),F35-E35-Zusammenfassung!$E$9,"")</f>
        <v>0.33333333333333326</v>
      </c>
      <c r="H35" s="23">
        <f>IF(G35&lt;&gt;"",(G35-Zusammenfassung!$E$7)*24,"")</f>
        <v>-1.3322676295501878E-15</v>
      </c>
    </row>
    <row r="36" spans="1:8" x14ac:dyDescent="0.3">
      <c r="A36" s="3">
        <f t="shared" si="1"/>
        <v>44773</v>
      </c>
      <c r="B36" s="2" t="str">
        <f t="shared" si="0"/>
        <v>Sonntag</v>
      </c>
      <c r="C36" s="2" t="str">
        <f>IF(ISNA(INDEX(Table_2[],MATCH(A36,Table_2[Feiertage NRW 20222],0),1)),"",INDEX(Table_2[],MATCH(A36,Table_2[Feiertage NRW 20222],0),1))</f>
        <v/>
      </c>
      <c r="D36" s="2"/>
      <c r="E36" s="21">
        <v>0.35416666666666669</v>
      </c>
      <c r="F36" s="21">
        <v>0.72916666666666663</v>
      </c>
      <c r="G36" s="21">
        <f>IF(AND(E36&lt;&gt;"",F36&lt;&gt;""),F36-E36-Zusammenfassung!$E$9,"")</f>
        <v>0.33333333333333326</v>
      </c>
      <c r="H36" s="23">
        <f>IF(G36&lt;&gt;"",(G36-Zusammenfassung!$E$7)*24,"")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9">
        <f>SUM(G6:G36)</f>
        <v>10.354166666666666</v>
      </c>
    </row>
    <row r="45" spans="1:8" x14ac:dyDescent="0.3">
      <c r="D45" s="7" t="s">
        <v>13</v>
      </c>
      <c r="E45" s="20">
        <f>SUM(H6:H36)</f>
        <v>0.49999999999996225</v>
      </c>
    </row>
  </sheetData>
  <conditionalFormatting sqref="A6:H36">
    <cfRule type="expression" dxfId="17" priority="2">
      <formula>$B6="Sonntag"</formula>
    </cfRule>
    <cfRule type="expression" dxfId="16" priority="3">
      <formula>$B6="Samstag"</formula>
    </cfRule>
  </conditionalFormatting>
  <conditionalFormatting sqref="H6:H36">
    <cfRule type="cellIs" dxfId="1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CCA5-54A7-4334-B7F5-B9CBE299686C}">
  <dimension ref="A1:H45"/>
  <sheetViews>
    <sheetView zoomScale="70" zoomScaleNormal="70" workbookViewId="0">
      <selection activeCell="B4" sqref="B4"/>
    </sheetView>
  </sheetViews>
  <sheetFormatPr baseColWidth="10"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DATE(Zusammenfassung!B2,8,1)</f>
        <v>44774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22" t="s">
        <v>41</v>
      </c>
    </row>
    <row r="6" spans="1:8" x14ac:dyDescent="0.3">
      <c r="A6" s="3">
        <f>B3</f>
        <v>44774</v>
      </c>
      <c r="B6" s="2" t="str">
        <f>TEXT(A6,"TTTT")</f>
        <v>Montag</v>
      </c>
      <c r="C6" s="2" t="str">
        <f>IF(ISNA(INDEX(Table_2[],MATCH(A6,Table_2[Feiertage NRW 20222],0),1)),"",INDEX(Table_2[],MATCH(A6,Table_2[Feiertage NRW 20222],0),1))</f>
        <v/>
      </c>
      <c r="D6" s="2"/>
      <c r="E6" s="21">
        <v>0.35416666666666669</v>
      </c>
      <c r="F6" s="21">
        <v>0.79166666666666663</v>
      </c>
      <c r="G6" s="21">
        <f>IF(AND(E6&lt;&gt;"",F6&lt;&gt;""),F6-E6-Zusammenfassung!$E$9,"")</f>
        <v>0.39583333333333326</v>
      </c>
      <c r="H6" s="23">
        <f>IF(G6&lt;&gt;"",(G6-Zusammenfassung!$E$7)*24,"")</f>
        <v>1.4999999999999987</v>
      </c>
    </row>
    <row r="7" spans="1:8" x14ac:dyDescent="0.3">
      <c r="A7" s="3">
        <f>A6+1</f>
        <v>44775</v>
      </c>
      <c r="B7" s="2" t="str">
        <f t="shared" ref="B7:B36" si="0">TEXT(A7,"TTTT")</f>
        <v>Dienstag</v>
      </c>
      <c r="C7" s="2" t="str">
        <f>IF(ISNA(INDEX(Table_2[],MATCH(A7,Table_2[Feiertage NRW 20222],0),1)),"",INDEX(Table_2[],MATCH(A7,Table_2[Feiertage NRW 20222],0),1))</f>
        <v/>
      </c>
      <c r="D7" s="2"/>
      <c r="E7" s="21">
        <v>0.35416666666666669</v>
      </c>
      <c r="F7" s="21">
        <v>0.64583333333333337</v>
      </c>
      <c r="G7" s="21">
        <f>IF(AND(E7&lt;&gt;"",F7&lt;&gt;""),F7-E7-Zusammenfassung!$E$9,"")</f>
        <v>0.25</v>
      </c>
      <c r="H7" s="23">
        <f>IF(G7&lt;&gt;"",(G7-Zusammenfassung!$E$7)*24,"")</f>
        <v>-1.9999999999999996</v>
      </c>
    </row>
    <row r="8" spans="1:8" x14ac:dyDescent="0.3">
      <c r="A8" s="3">
        <f t="shared" ref="A8:A36" si="1">A7+1</f>
        <v>44776</v>
      </c>
      <c r="B8" s="2" t="str">
        <f t="shared" si="0"/>
        <v>Mittwoch</v>
      </c>
      <c r="C8" s="2" t="str">
        <f>IF(ISNA(INDEX(Table_2[],MATCH(A8,Table_2[Feiertage NRW 20222],0),1)),"",INDEX(Table_2[],MATCH(A8,Table_2[Feiertage NRW 20222],0),1))</f>
        <v/>
      </c>
      <c r="D8" s="2"/>
      <c r="E8" s="21">
        <v>0.35416666666666669</v>
      </c>
      <c r="F8" s="21">
        <v>0.77083333333333337</v>
      </c>
      <c r="G8" s="21">
        <f>IF(AND(E8&lt;&gt;"",F8&lt;&gt;""),F8-E8-Zusammenfassung!$E$9,"")</f>
        <v>0.375</v>
      </c>
      <c r="H8" s="23">
        <f>IF(G8&lt;&gt;"",(G8-Zusammenfassung!$E$7)*24,"")</f>
        <v>1.0000000000000004</v>
      </c>
    </row>
    <row r="9" spans="1:8" x14ac:dyDescent="0.3">
      <c r="A9" s="3">
        <f t="shared" si="1"/>
        <v>44777</v>
      </c>
      <c r="B9" s="2" t="str">
        <f t="shared" si="0"/>
        <v>Donnerstag</v>
      </c>
      <c r="C9" s="2" t="str">
        <f>IF(ISNA(INDEX(Table_2[],MATCH(A9,Table_2[Feiertage NRW 20222],0),1)),"",INDEX(Table_2[],MATCH(A9,Table_2[Feiertage NRW 20222],0),1))</f>
        <v/>
      </c>
      <c r="D9" s="2"/>
      <c r="E9" s="21">
        <v>0.35416666666666669</v>
      </c>
      <c r="F9" s="21">
        <v>0.72916666666666663</v>
      </c>
      <c r="G9" s="21">
        <f>IF(AND(E9&lt;&gt;"",F9&lt;&gt;""),F9-E9-Zusammenfassung!$E$9,"")</f>
        <v>0.33333333333333326</v>
      </c>
      <c r="H9" s="23">
        <f>IF(G9&lt;&gt;"",(G9-Zusammenfassung!$E$7)*24,"")</f>
        <v>-1.3322676295501878E-15</v>
      </c>
    </row>
    <row r="10" spans="1:8" x14ac:dyDescent="0.3">
      <c r="A10" s="3">
        <f t="shared" si="1"/>
        <v>44778</v>
      </c>
      <c r="B10" s="2" t="str">
        <f t="shared" si="0"/>
        <v>Freitag</v>
      </c>
      <c r="C10" s="2" t="str">
        <f>IF(ISNA(INDEX(Table_2[],MATCH(A10,Table_2[Feiertage NRW 20222],0),1)),"",INDEX(Table_2[],MATCH(A10,Table_2[Feiertage NRW 20222],0),1))</f>
        <v/>
      </c>
      <c r="D10" s="2"/>
      <c r="E10" s="21">
        <v>0.35416666666666669</v>
      </c>
      <c r="F10" s="21">
        <v>0.72916666666666663</v>
      </c>
      <c r="G10" s="21">
        <f>IF(AND(E10&lt;&gt;"",F10&lt;&gt;""),F10-E10-Zusammenfassung!$E$9,"")</f>
        <v>0.33333333333333326</v>
      </c>
      <c r="H10" s="23">
        <f>IF(G10&lt;&gt;"",(G10-Zusammenfassung!$E$7)*24,"")</f>
        <v>-1.3322676295501878E-15</v>
      </c>
    </row>
    <row r="11" spans="1:8" x14ac:dyDescent="0.3">
      <c r="A11" s="3">
        <f t="shared" si="1"/>
        <v>44779</v>
      </c>
      <c r="B11" s="2" t="str">
        <f t="shared" si="0"/>
        <v>Samstag</v>
      </c>
      <c r="C11" s="2" t="str">
        <f>IF(ISNA(INDEX(Table_2[],MATCH(A11,Table_2[Feiertage NRW 20222],0),1)),"",INDEX(Table_2[],MATCH(A11,Table_2[Feiertage NRW 20222],0),1))</f>
        <v/>
      </c>
      <c r="D11" s="2"/>
      <c r="E11" s="21">
        <v>0.35416666666666669</v>
      </c>
      <c r="F11" s="21">
        <v>0.72916666666666663</v>
      </c>
      <c r="G11" s="21">
        <f>IF(AND(E11&lt;&gt;"",F11&lt;&gt;""),F11-E11-Zusammenfassung!$E$9,"")</f>
        <v>0.33333333333333326</v>
      </c>
      <c r="H11" s="23">
        <f>IF(G11&lt;&gt;"",(G11-Zusammenfassung!$E$7)*24,"")</f>
        <v>-1.3322676295501878E-15</v>
      </c>
    </row>
    <row r="12" spans="1:8" x14ac:dyDescent="0.3">
      <c r="A12" s="3">
        <f t="shared" si="1"/>
        <v>44780</v>
      </c>
      <c r="B12" s="2" t="str">
        <f t="shared" si="0"/>
        <v>Sonntag</v>
      </c>
      <c r="C12" s="2" t="str">
        <f>IF(ISNA(INDEX(Table_2[],MATCH(A12,Table_2[Feiertage NRW 20222],0),1)),"",INDEX(Table_2[],MATCH(A12,Table_2[Feiertage NRW 20222],0),1))</f>
        <v/>
      </c>
      <c r="D12" s="2"/>
      <c r="E12" s="21">
        <v>0.35416666666666669</v>
      </c>
      <c r="F12" s="21">
        <v>0.72916666666666663</v>
      </c>
      <c r="G12" s="21">
        <f>IF(AND(E12&lt;&gt;"",F12&lt;&gt;""),F12-E12-Zusammenfassung!$E$9,"")</f>
        <v>0.33333333333333326</v>
      </c>
      <c r="H12" s="23">
        <f>IF(G12&lt;&gt;"",(G12-Zusammenfassung!$E$7)*24,"")</f>
        <v>-1.3322676295501878E-15</v>
      </c>
    </row>
    <row r="13" spans="1:8" x14ac:dyDescent="0.3">
      <c r="A13" s="3">
        <f t="shared" si="1"/>
        <v>44781</v>
      </c>
      <c r="B13" s="2" t="str">
        <f t="shared" si="0"/>
        <v>Montag</v>
      </c>
      <c r="C13" s="2" t="str">
        <f>IF(ISNA(INDEX(Table_2[],MATCH(A13,Table_2[Feiertage NRW 20222],0),1)),"",INDEX(Table_2[],MATCH(A13,Table_2[Feiertage NRW 20222],0),1))</f>
        <v/>
      </c>
      <c r="D13" s="2"/>
      <c r="E13" s="21">
        <v>0.35416666666666669</v>
      </c>
      <c r="F13" s="21">
        <v>0.72916666666666663</v>
      </c>
      <c r="G13" s="21">
        <f>IF(AND(E13&lt;&gt;"",F13&lt;&gt;""),F13-E13-Zusammenfassung!$E$9,"")</f>
        <v>0.33333333333333326</v>
      </c>
      <c r="H13" s="23">
        <f>IF(G13&lt;&gt;"",(G13-Zusammenfassung!$E$7)*24,"")</f>
        <v>-1.3322676295501878E-15</v>
      </c>
    </row>
    <row r="14" spans="1:8" x14ac:dyDescent="0.3">
      <c r="A14" s="3">
        <f t="shared" si="1"/>
        <v>44782</v>
      </c>
      <c r="B14" s="2" t="str">
        <f t="shared" si="0"/>
        <v>Dienstag</v>
      </c>
      <c r="C14" s="2" t="str">
        <f>IF(ISNA(INDEX(Table_2[],MATCH(A14,Table_2[Feiertage NRW 20222],0),1)),"",INDEX(Table_2[],MATCH(A14,Table_2[Feiertage NRW 20222],0),1))</f>
        <v/>
      </c>
      <c r="D14" s="2"/>
      <c r="E14" s="21">
        <v>0.35416666666666669</v>
      </c>
      <c r="F14" s="21">
        <v>0.72916666666666663</v>
      </c>
      <c r="G14" s="21">
        <f>IF(AND(E14&lt;&gt;"",F14&lt;&gt;""),F14-E14-Zusammenfassung!$E$9,"")</f>
        <v>0.33333333333333326</v>
      </c>
      <c r="H14" s="23">
        <f>IF(G14&lt;&gt;"",(G14-Zusammenfassung!$E$7)*24,"")</f>
        <v>-1.3322676295501878E-15</v>
      </c>
    </row>
    <row r="15" spans="1:8" x14ac:dyDescent="0.3">
      <c r="A15" s="3">
        <f t="shared" si="1"/>
        <v>44783</v>
      </c>
      <c r="B15" s="2" t="str">
        <f t="shared" si="0"/>
        <v>Mittwoch</v>
      </c>
      <c r="C15" s="2" t="str">
        <f>IF(ISNA(INDEX(Table_2[],MATCH(A15,Table_2[Feiertage NRW 20222],0),1)),"",INDEX(Table_2[],MATCH(A15,Table_2[Feiertage NRW 20222],0),1))</f>
        <v/>
      </c>
      <c r="D15" s="2"/>
      <c r="E15" s="21">
        <v>0.35416666666666669</v>
      </c>
      <c r="F15" s="21">
        <v>0.72916666666666663</v>
      </c>
      <c r="G15" s="21">
        <f>IF(AND(E15&lt;&gt;"",F15&lt;&gt;""),F15-E15-Zusammenfassung!$E$9,"")</f>
        <v>0.33333333333333326</v>
      </c>
      <c r="H15" s="23">
        <f>IF(G15&lt;&gt;"",(G15-Zusammenfassung!$E$7)*24,"")</f>
        <v>-1.3322676295501878E-15</v>
      </c>
    </row>
    <row r="16" spans="1:8" x14ac:dyDescent="0.3">
      <c r="A16" s="3">
        <f t="shared" si="1"/>
        <v>44784</v>
      </c>
      <c r="B16" s="2" t="str">
        <f t="shared" si="0"/>
        <v>Donnerstag</v>
      </c>
      <c r="C16" s="2" t="str">
        <f>IF(ISNA(INDEX(Table_2[],MATCH(A16,Table_2[Feiertage NRW 20222],0),1)),"",INDEX(Table_2[],MATCH(A16,Table_2[Feiertage NRW 20222],0),1))</f>
        <v/>
      </c>
      <c r="D16" s="2"/>
      <c r="E16" s="21">
        <v>0.35416666666666669</v>
      </c>
      <c r="F16" s="21">
        <v>0.72916666666666663</v>
      </c>
      <c r="G16" s="21">
        <f>IF(AND(E16&lt;&gt;"",F16&lt;&gt;""),F16-E16-Zusammenfassung!$E$9,"")</f>
        <v>0.33333333333333326</v>
      </c>
      <c r="H16" s="23">
        <f>IF(G16&lt;&gt;"",(G16-Zusammenfassung!$E$7)*24,"")</f>
        <v>-1.3322676295501878E-15</v>
      </c>
    </row>
    <row r="17" spans="1:8" x14ac:dyDescent="0.3">
      <c r="A17" s="3">
        <f t="shared" si="1"/>
        <v>44785</v>
      </c>
      <c r="B17" s="2" t="str">
        <f t="shared" si="0"/>
        <v>Freitag</v>
      </c>
      <c r="C17" s="2" t="str">
        <f>IF(ISNA(INDEX(Table_2[],MATCH(A17,Table_2[Feiertage NRW 20222],0),1)),"",INDEX(Table_2[],MATCH(A17,Table_2[Feiertage NRW 20222],0),1))</f>
        <v/>
      </c>
      <c r="D17" s="2"/>
      <c r="E17" s="21">
        <v>0.35416666666666669</v>
      </c>
      <c r="F17" s="21">
        <v>0.72916666666666663</v>
      </c>
      <c r="G17" s="21">
        <f>IF(AND(E17&lt;&gt;"",F17&lt;&gt;""),F17-E17-Zusammenfassung!$E$9,"")</f>
        <v>0.33333333333333326</v>
      </c>
      <c r="H17" s="23">
        <f>IF(G17&lt;&gt;"",(G17-Zusammenfassung!$E$7)*24,"")</f>
        <v>-1.3322676295501878E-15</v>
      </c>
    </row>
    <row r="18" spans="1:8" x14ac:dyDescent="0.3">
      <c r="A18" s="3">
        <f t="shared" si="1"/>
        <v>44786</v>
      </c>
      <c r="B18" s="2" t="str">
        <f t="shared" si="0"/>
        <v>Samstag</v>
      </c>
      <c r="C18" s="2" t="str">
        <f>IF(ISNA(INDEX(Table_2[],MATCH(A18,Table_2[Feiertage NRW 20222],0),1)),"",INDEX(Table_2[],MATCH(A18,Table_2[Feiertage NRW 20222],0),1))</f>
        <v/>
      </c>
      <c r="D18" s="2"/>
      <c r="E18" s="21">
        <v>0.35416666666666669</v>
      </c>
      <c r="F18" s="21">
        <v>0.72916666666666663</v>
      </c>
      <c r="G18" s="21">
        <f>IF(AND(E18&lt;&gt;"",F18&lt;&gt;""),F18-E18-Zusammenfassung!$E$9,"")</f>
        <v>0.33333333333333326</v>
      </c>
      <c r="H18" s="23">
        <f>IF(G18&lt;&gt;"",(G18-Zusammenfassung!$E$7)*24,"")</f>
        <v>-1.3322676295501878E-15</v>
      </c>
    </row>
    <row r="19" spans="1:8" x14ac:dyDescent="0.3">
      <c r="A19" s="3">
        <f t="shared" si="1"/>
        <v>44787</v>
      </c>
      <c r="B19" s="2" t="str">
        <f t="shared" si="0"/>
        <v>Sonntag</v>
      </c>
      <c r="C19" s="2" t="str">
        <f>IF(ISNA(INDEX(Table_2[],MATCH(A19,Table_2[Feiertage NRW 20222],0),1)),"",INDEX(Table_2[],MATCH(A19,Table_2[Feiertage NRW 20222],0),1))</f>
        <v/>
      </c>
      <c r="D19" s="2"/>
      <c r="E19" s="21">
        <v>0.35416666666666669</v>
      </c>
      <c r="F19" s="21">
        <v>0.72916666666666663</v>
      </c>
      <c r="G19" s="21">
        <f>IF(AND(E19&lt;&gt;"",F19&lt;&gt;""),F19-E19-Zusammenfassung!$E$9,"")</f>
        <v>0.33333333333333326</v>
      </c>
      <c r="H19" s="23">
        <f>IF(G19&lt;&gt;"",(G19-Zusammenfassung!$E$7)*24,"")</f>
        <v>-1.3322676295501878E-15</v>
      </c>
    </row>
    <row r="20" spans="1:8" x14ac:dyDescent="0.3">
      <c r="A20" s="3">
        <f t="shared" si="1"/>
        <v>44788</v>
      </c>
      <c r="B20" s="2" t="str">
        <f t="shared" si="0"/>
        <v>Montag</v>
      </c>
      <c r="C20" s="2" t="str">
        <f>IF(ISNA(INDEX(Table_2[],MATCH(A20,Table_2[Feiertage NRW 20222],0),1)),"",INDEX(Table_2[],MATCH(A20,Table_2[Feiertage NRW 20222],0),1))</f>
        <v/>
      </c>
      <c r="D20" s="2"/>
      <c r="E20" s="21">
        <v>0.35416666666666669</v>
      </c>
      <c r="F20" s="21">
        <v>0.72916666666666663</v>
      </c>
      <c r="G20" s="21">
        <f>IF(AND(E20&lt;&gt;"",F20&lt;&gt;""),F20-E20-Zusammenfassung!$E$9,"")</f>
        <v>0.33333333333333326</v>
      </c>
      <c r="H20" s="23">
        <f>IF(G20&lt;&gt;"",(G20-Zusammenfassung!$E$7)*24,"")</f>
        <v>-1.3322676295501878E-15</v>
      </c>
    </row>
    <row r="21" spans="1:8" x14ac:dyDescent="0.3">
      <c r="A21" s="3">
        <f t="shared" si="1"/>
        <v>44789</v>
      </c>
      <c r="B21" s="2" t="str">
        <f t="shared" si="0"/>
        <v>Dienstag</v>
      </c>
      <c r="C21" s="2" t="str">
        <f>IF(ISNA(INDEX(Table_2[],MATCH(A21,Table_2[Feiertage NRW 20222],0),1)),"",INDEX(Table_2[],MATCH(A21,Table_2[Feiertage NRW 20222],0),1))</f>
        <v/>
      </c>
      <c r="D21" s="2"/>
      <c r="E21" s="21">
        <v>0.35416666666666669</v>
      </c>
      <c r="F21" s="21">
        <v>0.72916666666666663</v>
      </c>
      <c r="G21" s="21">
        <f>IF(AND(E21&lt;&gt;"",F21&lt;&gt;""),F21-E21-Zusammenfassung!$E$9,"")</f>
        <v>0.33333333333333326</v>
      </c>
      <c r="H21" s="23">
        <f>IF(G21&lt;&gt;"",(G21-Zusammenfassung!$E$7)*24,"")</f>
        <v>-1.3322676295501878E-15</v>
      </c>
    </row>
    <row r="22" spans="1:8" x14ac:dyDescent="0.3">
      <c r="A22" s="3">
        <f t="shared" si="1"/>
        <v>44790</v>
      </c>
      <c r="B22" s="2" t="str">
        <f t="shared" si="0"/>
        <v>Mittwoch</v>
      </c>
      <c r="C22" s="2" t="str">
        <f>IF(ISNA(INDEX(Table_2[],MATCH(A22,Table_2[Feiertage NRW 20222],0),1)),"",INDEX(Table_2[],MATCH(A22,Table_2[Feiertage NRW 20222],0),1))</f>
        <v/>
      </c>
      <c r="D22" s="2"/>
      <c r="E22" s="21">
        <v>0.35416666666666669</v>
      </c>
      <c r="F22" s="21">
        <v>0.72916666666666663</v>
      </c>
      <c r="G22" s="21">
        <f>IF(AND(E22&lt;&gt;"",F22&lt;&gt;""),F22-E22-Zusammenfassung!$E$9,"")</f>
        <v>0.33333333333333326</v>
      </c>
      <c r="H22" s="23">
        <f>IF(G22&lt;&gt;"",(G22-Zusammenfassung!$E$7)*24,"")</f>
        <v>-1.3322676295501878E-15</v>
      </c>
    </row>
    <row r="23" spans="1:8" x14ac:dyDescent="0.3">
      <c r="A23" s="3">
        <f t="shared" si="1"/>
        <v>44791</v>
      </c>
      <c r="B23" s="2" t="str">
        <f t="shared" si="0"/>
        <v>Donnerstag</v>
      </c>
      <c r="C23" s="2" t="str">
        <f>IF(ISNA(INDEX(Table_2[],MATCH(A23,Table_2[Feiertage NRW 20222],0),1)),"",INDEX(Table_2[],MATCH(A23,Table_2[Feiertage NRW 20222],0),1))</f>
        <v/>
      </c>
      <c r="D23" s="2"/>
      <c r="E23" s="21">
        <v>0.35416666666666669</v>
      </c>
      <c r="F23" s="21">
        <v>0.72916666666666663</v>
      </c>
      <c r="G23" s="21">
        <f>IF(AND(E23&lt;&gt;"",F23&lt;&gt;""),F23-E23-Zusammenfassung!$E$9,"")</f>
        <v>0.33333333333333326</v>
      </c>
      <c r="H23" s="23">
        <f>IF(G23&lt;&gt;"",(G23-Zusammenfassung!$E$7)*24,"")</f>
        <v>-1.3322676295501878E-15</v>
      </c>
    </row>
    <row r="24" spans="1:8" x14ac:dyDescent="0.3">
      <c r="A24" s="3">
        <f t="shared" si="1"/>
        <v>44792</v>
      </c>
      <c r="B24" s="2" t="str">
        <f t="shared" si="0"/>
        <v>Freitag</v>
      </c>
      <c r="C24" s="2" t="str">
        <f>IF(ISNA(INDEX(Table_2[],MATCH(A24,Table_2[Feiertage NRW 20222],0),1)),"",INDEX(Table_2[],MATCH(A24,Table_2[Feiertage NRW 20222],0),1))</f>
        <v/>
      </c>
      <c r="D24" s="2"/>
      <c r="E24" s="21">
        <v>0.35416666666666669</v>
      </c>
      <c r="F24" s="21">
        <v>0.72916666666666663</v>
      </c>
      <c r="G24" s="21">
        <f>IF(AND(E24&lt;&gt;"",F24&lt;&gt;""),F24-E24-Zusammenfassung!$E$9,"")</f>
        <v>0.33333333333333326</v>
      </c>
      <c r="H24" s="23">
        <f>IF(G24&lt;&gt;"",(G24-Zusammenfassung!$E$7)*24,"")</f>
        <v>-1.3322676295501878E-15</v>
      </c>
    </row>
    <row r="25" spans="1:8" x14ac:dyDescent="0.3">
      <c r="A25" s="3">
        <f t="shared" si="1"/>
        <v>44793</v>
      </c>
      <c r="B25" s="2" t="str">
        <f t="shared" si="0"/>
        <v>Samstag</v>
      </c>
      <c r="C25" s="2" t="str">
        <f>IF(ISNA(INDEX(Table_2[],MATCH(A25,Table_2[Feiertage NRW 20222],0),1)),"",INDEX(Table_2[],MATCH(A25,Table_2[Feiertage NRW 20222],0),1))</f>
        <v/>
      </c>
      <c r="D25" s="2"/>
      <c r="E25" s="21">
        <v>0.35416666666666669</v>
      </c>
      <c r="F25" s="21">
        <v>0.72916666666666663</v>
      </c>
      <c r="G25" s="21">
        <f>IF(AND(E25&lt;&gt;"",F25&lt;&gt;""),F25-E25-Zusammenfassung!$E$9,"")</f>
        <v>0.33333333333333326</v>
      </c>
      <c r="H25" s="23">
        <f>IF(G25&lt;&gt;"",(G25-Zusammenfassung!$E$7)*24,"")</f>
        <v>-1.3322676295501878E-15</v>
      </c>
    </row>
    <row r="26" spans="1:8" x14ac:dyDescent="0.3">
      <c r="A26" s="3">
        <f t="shared" si="1"/>
        <v>44794</v>
      </c>
      <c r="B26" s="2" t="str">
        <f t="shared" si="0"/>
        <v>Sonntag</v>
      </c>
      <c r="C26" s="2" t="str">
        <f>IF(ISNA(INDEX(Table_2[],MATCH(A26,Table_2[Feiertage NRW 20222],0),1)),"",INDEX(Table_2[],MATCH(A26,Table_2[Feiertage NRW 20222],0),1))</f>
        <v/>
      </c>
      <c r="D26" s="2"/>
      <c r="E26" s="21">
        <v>0.35416666666666669</v>
      </c>
      <c r="F26" s="21">
        <v>0.72916666666666663</v>
      </c>
      <c r="G26" s="21">
        <f>IF(AND(E26&lt;&gt;"",F26&lt;&gt;""),F26-E26-Zusammenfassung!$E$9,"")</f>
        <v>0.33333333333333326</v>
      </c>
      <c r="H26" s="23">
        <f>IF(G26&lt;&gt;"",(G26-Zusammenfassung!$E$7)*24,"")</f>
        <v>-1.3322676295501878E-15</v>
      </c>
    </row>
    <row r="27" spans="1:8" x14ac:dyDescent="0.3">
      <c r="A27" s="3">
        <f t="shared" si="1"/>
        <v>44795</v>
      </c>
      <c r="B27" s="2" t="str">
        <f t="shared" si="0"/>
        <v>Montag</v>
      </c>
      <c r="C27" s="2" t="str">
        <f>IF(ISNA(INDEX(Table_2[],MATCH(A27,Table_2[Feiertage NRW 20222],0),1)),"",INDEX(Table_2[],MATCH(A27,Table_2[Feiertage NRW 20222],0),1))</f>
        <v/>
      </c>
      <c r="D27" s="2"/>
      <c r="E27" s="21">
        <v>0.35416666666666669</v>
      </c>
      <c r="F27" s="21">
        <v>0.72916666666666663</v>
      </c>
      <c r="G27" s="21">
        <f>IF(AND(E27&lt;&gt;"",F27&lt;&gt;""),F27-E27-Zusammenfassung!$E$9,"")</f>
        <v>0.33333333333333326</v>
      </c>
      <c r="H27" s="23">
        <f>IF(G27&lt;&gt;"",(G27-Zusammenfassung!$E$7)*24,"")</f>
        <v>-1.3322676295501878E-15</v>
      </c>
    </row>
    <row r="28" spans="1:8" x14ac:dyDescent="0.3">
      <c r="A28" s="3">
        <f t="shared" si="1"/>
        <v>44796</v>
      </c>
      <c r="B28" s="2" t="str">
        <f t="shared" si="0"/>
        <v>Dienstag</v>
      </c>
      <c r="C28" s="2" t="str">
        <f>IF(ISNA(INDEX(Table_2[],MATCH(A28,Table_2[Feiertage NRW 20222],0),1)),"",INDEX(Table_2[],MATCH(A28,Table_2[Feiertage NRW 20222],0),1))</f>
        <v/>
      </c>
      <c r="D28" s="2"/>
      <c r="E28" s="21">
        <v>0.35416666666666669</v>
      </c>
      <c r="F28" s="21">
        <v>0.72916666666666663</v>
      </c>
      <c r="G28" s="21">
        <f>IF(AND(E28&lt;&gt;"",F28&lt;&gt;""),F28-E28-Zusammenfassung!$E$9,"")</f>
        <v>0.33333333333333326</v>
      </c>
      <c r="H28" s="23">
        <f>IF(G28&lt;&gt;"",(G28-Zusammenfassung!$E$7)*24,"")</f>
        <v>-1.3322676295501878E-15</v>
      </c>
    </row>
    <row r="29" spans="1:8" x14ac:dyDescent="0.3">
      <c r="A29" s="3">
        <f t="shared" si="1"/>
        <v>44797</v>
      </c>
      <c r="B29" s="2" t="str">
        <f t="shared" si="0"/>
        <v>Mittwoch</v>
      </c>
      <c r="C29" s="2" t="str">
        <f>IF(ISNA(INDEX(Table_2[],MATCH(A29,Table_2[Feiertage NRW 20222],0),1)),"",INDEX(Table_2[],MATCH(A29,Table_2[Feiertage NRW 20222],0),1))</f>
        <v/>
      </c>
      <c r="D29" s="2"/>
      <c r="E29" s="21">
        <v>0.35416666666666669</v>
      </c>
      <c r="F29" s="21">
        <v>0.72916666666666663</v>
      </c>
      <c r="G29" s="21">
        <f>IF(AND(E29&lt;&gt;"",F29&lt;&gt;""),F29-E29-Zusammenfassung!$E$9,"")</f>
        <v>0.33333333333333326</v>
      </c>
      <c r="H29" s="23">
        <f>IF(G29&lt;&gt;"",(G29-Zusammenfassung!$E$7)*24,"")</f>
        <v>-1.3322676295501878E-15</v>
      </c>
    </row>
    <row r="30" spans="1:8" x14ac:dyDescent="0.3">
      <c r="A30" s="3">
        <f t="shared" si="1"/>
        <v>44798</v>
      </c>
      <c r="B30" s="2" t="str">
        <f t="shared" si="0"/>
        <v>Donnerstag</v>
      </c>
      <c r="C30" s="2" t="str">
        <f>IF(ISNA(INDEX(Table_2[],MATCH(A30,Table_2[Feiertage NRW 20222],0),1)),"",INDEX(Table_2[],MATCH(A30,Table_2[Feiertage NRW 20222],0),1))</f>
        <v/>
      </c>
      <c r="D30" s="2"/>
      <c r="E30" s="21">
        <v>0.35416666666666669</v>
      </c>
      <c r="F30" s="21">
        <v>0.72916666666666663</v>
      </c>
      <c r="G30" s="21">
        <f>IF(AND(E30&lt;&gt;"",F30&lt;&gt;""),F30-E30-Zusammenfassung!$E$9,"")</f>
        <v>0.33333333333333326</v>
      </c>
      <c r="H30" s="23">
        <f>IF(G30&lt;&gt;"",(G30-Zusammenfassung!$E$7)*24,"")</f>
        <v>-1.3322676295501878E-15</v>
      </c>
    </row>
    <row r="31" spans="1:8" x14ac:dyDescent="0.3">
      <c r="A31" s="3">
        <f t="shared" si="1"/>
        <v>44799</v>
      </c>
      <c r="B31" s="2" t="str">
        <f t="shared" si="0"/>
        <v>Freitag</v>
      </c>
      <c r="C31" s="2" t="str">
        <f>IF(ISNA(INDEX(Table_2[],MATCH(A31,Table_2[Feiertage NRW 20222],0),1)),"",INDEX(Table_2[],MATCH(A31,Table_2[Feiertage NRW 20222],0),1))</f>
        <v/>
      </c>
      <c r="D31" s="2"/>
      <c r="E31" s="21">
        <v>0.35416666666666669</v>
      </c>
      <c r="F31" s="21">
        <v>0.72916666666666663</v>
      </c>
      <c r="G31" s="21">
        <f>IF(AND(E31&lt;&gt;"",F31&lt;&gt;""),F31-E31-Zusammenfassung!$E$9,"")</f>
        <v>0.33333333333333326</v>
      </c>
      <c r="H31" s="23">
        <f>IF(G31&lt;&gt;"",(G31-Zusammenfassung!$E$7)*24,"")</f>
        <v>-1.3322676295501878E-15</v>
      </c>
    </row>
    <row r="32" spans="1:8" x14ac:dyDescent="0.3">
      <c r="A32" s="3">
        <f t="shared" si="1"/>
        <v>44800</v>
      </c>
      <c r="B32" s="2" t="str">
        <f t="shared" si="0"/>
        <v>Samstag</v>
      </c>
      <c r="C32" s="2" t="str">
        <f>IF(ISNA(INDEX(Table_2[],MATCH(A32,Table_2[Feiertage NRW 20222],0),1)),"",INDEX(Table_2[],MATCH(A32,Table_2[Feiertage NRW 20222],0),1))</f>
        <v/>
      </c>
      <c r="D32" s="2"/>
      <c r="E32" s="21">
        <v>0.35416666666666669</v>
      </c>
      <c r="F32" s="21">
        <v>0.72916666666666663</v>
      </c>
      <c r="G32" s="21">
        <f>IF(AND(E32&lt;&gt;"",F32&lt;&gt;""),F32-E32-Zusammenfassung!$E$9,"")</f>
        <v>0.33333333333333326</v>
      </c>
      <c r="H32" s="23">
        <f>IF(G32&lt;&gt;"",(G32-Zusammenfassung!$E$7)*24,"")</f>
        <v>-1.3322676295501878E-15</v>
      </c>
    </row>
    <row r="33" spans="1:8" x14ac:dyDescent="0.3">
      <c r="A33" s="3">
        <f t="shared" si="1"/>
        <v>44801</v>
      </c>
      <c r="B33" s="2" t="str">
        <f t="shared" si="0"/>
        <v>Sonntag</v>
      </c>
      <c r="C33" s="2" t="str">
        <f>IF(ISNA(INDEX(Table_2[],MATCH(A33,Table_2[Feiertage NRW 20222],0),1)),"",INDEX(Table_2[],MATCH(A33,Table_2[Feiertage NRW 20222],0),1))</f>
        <v/>
      </c>
      <c r="D33" s="2"/>
      <c r="E33" s="21">
        <v>0.35416666666666669</v>
      </c>
      <c r="F33" s="21">
        <v>0.72916666666666663</v>
      </c>
      <c r="G33" s="21">
        <f>IF(AND(E33&lt;&gt;"",F33&lt;&gt;""),F33-E33-Zusammenfassung!$E$9,"")</f>
        <v>0.33333333333333326</v>
      </c>
      <c r="H33" s="23">
        <f>IF(G33&lt;&gt;"",(G33-Zusammenfassung!$E$7)*24,"")</f>
        <v>-1.3322676295501878E-15</v>
      </c>
    </row>
    <row r="34" spans="1:8" x14ac:dyDescent="0.3">
      <c r="A34" s="3">
        <f t="shared" si="1"/>
        <v>44802</v>
      </c>
      <c r="B34" s="2" t="str">
        <f t="shared" si="0"/>
        <v>Montag</v>
      </c>
      <c r="C34" s="2" t="str">
        <f>IF(ISNA(INDEX(Table_2[],MATCH(A34,Table_2[Feiertage NRW 20222],0),1)),"",INDEX(Table_2[],MATCH(A34,Table_2[Feiertage NRW 20222],0),1))</f>
        <v/>
      </c>
      <c r="D34" s="2"/>
      <c r="E34" s="21">
        <v>0.35416666666666669</v>
      </c>
      <c r="F34" s="21">
        <v>0.72916666666666663</v>
      </c>
      <c r="G34" s="21">
        <f>IF(AND(E34&lt;&gt;"",F34&lt;&gt;""),F34-E34-Zusammenfassung!$E$9,"")</f>
        <v>0.33333333333333326</v>
      </c>
      <c r="H34" s="23">
        <f>IF(G34&lt;&gt;"",(G34-Zusammenfassung!$E$7)*24,"")</f>
        <v>-1.3322676295501878E-15</v>
      </c>
    </row>
    <row r="35" spans="1:8" x14ac:dyDescent="0.3">
      <c r="A35" s="3">
        <f t="shared" si="1"/>
        <v>44803</v>
      </c>
      <c r="B35" s="2" t="str">
        <f t="shared" si="0"/>
        <v>Dienstag</v>
      </c>
      <c r="C35" s="2" t="str">
        <f>IF(ISNA(INDEX(Table_2[],MATCH(A35,Table_2[Feiertage NRW 20222],0),1)),"",INDEX(Table_2[],MATCH(A35,Table_2[Feiertage NRW 20222],0),1))</f>
        <v/>
      </c>
      <c r="D35" s="2"/>
      <c r="E35" s="21">
        <v>0.35416666666666669</v>
      </c>
      <c r="F35" s="21">
        <v>0.72916666666666663</v>
      </c>
      <c r="G35" s="21">
        <f>IF(AND(E35&lt;&gt;"",F35&lt;&gt;""),F35-E35-Zusammenfassung!$E$9,"")</f>
        <v>0.33333333333333326</v>
      </c>
      <c r="H35" s="23">
        <f>IF(G35&lt;&gt;"",(G35-Zusammenfassung!$E$7)*24,"")</f>
        <v>-1.3322676295501878E-15</v>
      </c>
    </row>
    <row r="36" spans="1:8" x14ac:dyDescent="0.3">
      <c r="A36" s="3">
        <f t="shared" si="1"/>
        <v>44804</v>
      </c>
      <c r="B36" s="2" t="str">
        <f t="shared" si="0"/>
        <v>Mittwoch</v>
      </c>
      <c r="C36" s="2" t="str">
        <f>IF(ISNA(INDEX(Table_2[],MATCH(A36,Table_2[Feiertage NRW 20222],0),1)),"",INDEX(Table_2[],MATCH(A36,Table_2[Feiertage NRW 20222],0),1))</f>
        <v/>
      </c>
      <c r="D36" s="2"/>
      <c r="E36" s="21">
        <v>0.35416666666666669</v>
      </c>
      <c r="F36" s="21">
        <v>0.72916666666666663</v>
      </c>
      <c r="G36" s="21">
        <f>IF(AND(E36&lt;&gt;"",F36&lt;&gt;""),F36-E36-Zusammenfassung!$E$9,"")</f>
        <v>0.33333333333333326</v>
      </c>
      <c r="H36" s="23">
        <f>IF(G36&lt;&gt;"",(G36-Zusammenfassung!$E$7)*24,"")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9">
        <f>SUM(G6:G36)</f>
        <v>10.354166666666666</v>
      </c>
    </row>
    <row r="45" spans="1:8" x14ac:dyDescent="0.3">
      <c r="D45" s="7" t="s">
        <v>13</v>
      </c>
      <c r="E45" s="20">
        <f>SUM(H6:H36)</f>
        <v>0.49999999999996225</v>
      </c>
    </row>
  </sheetData>
  <conditionalFormatting sqref="A6:H36">
    <cfRule type="expression" dxfId="14" priority="2">
      <formula>$B6="Sonntag"</formula>
    </cfRule>
    <cfRule type="expression" dxfId="13" priority="3">
      <formula>$B6="Samstag"</formula>
    </cfRule>
  </conditionalFormatting>
  <conditionalFormatting sqref="H6:H36">
    <cfRule type="cellIs" dxfId="1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F978C-9D37-4C2C-952C-63366BF1DEFD}">
  <dimension ref="A1:H45"/>
  <sheetViews>
    <sheetView zoomScale="70" zoomScaleNormal="70" workbookViewId="0">
      <selection activeCell="B4" sqref="B4"/>
    </sheetView>
  </sheetViews>
  <sheetFormatPr baseColWidth="10"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DATE(Zusammenfassung!B2,9,1)</f>
        <v>44805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22" t="s">
        <v>41</v>
      </c>
    </row>
    <row r="6" spans="1:8" x14ac:dyDescent="0.3">
      <c r="A6" s="3">
        <f>B3</f>
        <v>44805</v>
      </c>
      <c r="B6" s="2" t="str">
        <f>TEXT(A6,"TTTT")</f>
        <v>Donnerstag</v>
      </c>
      <c r="C6" s="2" t="str">
        <f>IF(ISNA(INDEX(Table_2[],MATCH(A6,Table_2[Feiertage NRW 20222],0),1)),"",INDEX(Table_2[],MATCH(A6,Table_2[Feiertage NRW 20222],0),1))</f>
        <v/>
      </c>
      <c r="D6" s="2"/>
      <c r="E6" s="21">
        <v>0.35416666666666669</v>
      </c>
      <c r="F6" s="21">
        <v>0.79166666666666663</v>
      </c>
      <c r="G6" s="21">
        <f>IF(AND(E6&lt;&gt;"",F6&lt;&gt;""),F6-E6-Zusammenfassung!$E$9,"")</f>
        <v>0.39583333333333326</v>
      </c>
      <c r="H6" s="23">
        <f>IF(G6&lt;&gt;"",(G6-Zusammenfassung!$E$7)*24,"")</f>
        <v>1.4999999999999987</v>
      </c>
    </row>
    <row r="7" spans="1:8" x14ac:dyDescent="0.3">
      <c r="A7" s="3">
        <f>A6+1</f>
        <v>44806</v>
      </c>
      <c r="B7" s="2" t="str">
        <f t="shared" ref="B7:B35" si="0">TEXT(A7,"TTTT")</f>
        <v>Freitag</v>
      </c>
      <c r="C7" s="2" t="str">
        <f>IF(ISNA(INDEX(Table_2[],MATCH(A7,Table_2[Feiertage NRW 20222],0),1)),"",INDEX(Table_2[],MATCH(A7,Table_2[Feiertage NRW 20222],0),1))</f>
        <v/>
      </c>
      <c r="D7" s="2"/>
      <c r="E7" s="21">
        <v>0.35416666666666669</v>
      </c>
      <c r="F7" s="21">
        <v>0.64583333333333337</v>
      </c>
      <c r="G7" s="21">
        <f>IF(AND(E7&lt;&gt;"",F7&lt;&gt;""),F7-E7-Zusammenfassung!$E$9,"")</f>
        <v>0.25</v>
      </c>
      <c r="H7" s="23">
        <f>IF(G7&lt;&gt;"",(G7-Zusammenfassung!$E$7)*24,"")</f>
        <v>-1.9999999999999996</v>
      </c>
    </row>
    <row r="8" spans="1:8" x14ac:dyDescent="0.3">
      <c r="A8" s="3">
        <f t="shared" ref="A8:A36" si="1">A7+1</f>
        <v>44807</v>
      </c>
      <c r="B8" s="2" t="str">
        <f t="shared" si="0"/>
        <v>Samstag</v>
      </c>
      <c r="C8" s="2" t="str">
        <f>IF(ISNA(INDEX(Table_2[],MATCH(A8,Table_2[Feiertage NRW 20222],0),1)),"",INDEX(Table_2[],MATCH(A8,Table_2[Feiertage NRW 20222],0),1))</f>
        <v/>
      </c>
      <c r="D8" s="2"/>
      <c r="E8" s="21">
        <v>0.35416666666666669</v>
      </c>
      <c r="F8" s="21">
        <v>0.77083333333333337</v>
      </c>
      <c r="G8" s="21">
        <f>IF(AND(E8&lt;&gt;"",F8&lt;&gt;""),F8-E8-Zusammenfassung!$E$9,"")</f>
        <v>0.375</v>
      </c>
      <c r="H8" s="23">
        <f>IF(G8&lt;&gt;"",(G8-Zusammenfassung!$E$7)*24,"")</f>
        <v>1.0000000000000004</v>
      </c>
    </row>
    <row r="9" spans="1:8" x14ac:dyDescent="0.3">
      <c r="A9" s="3">
        <f t="shared" si="1"/>
        <v>44808</v>
      </c>
      <c r="B9" s="2" t="str">
        <f t="shared" si="0"/>
        <v>Sonntag</v>
      </c>
      <c r="C9" s="2" t="str">
        <f>IF(ISNA(INDEX(Table_2[],MATCH(A9,Table_2[Feiertage NRW 20222],0),1)),"",INDEX(Table_2[],MATCH(A9,Table_2[Feiertage NRW 20222],0),1))</f>
        <v/>
      </c>
      <c r="D9" s="2"/>
      <c r="E9" s="21">
        <v>0.35416666666666669</v>
      </c>
      <c r="F9" s="21">
        <v>0.72916666666666663</v>
      </c>
      <c r="G9" s="21">
        <f>IF(AND(E9&lt;&gt;"",F9&lt;&gt;""),F9-E9-Zusammenfassung!$E$9,"")</f>
        <v>0.33333333333333326</v>
      </c>
      <c r="H9" s="23">
        <f>IF(G9&lt;&gt;"",(G9-Zusammenfassung!$E$7)*24,"")</f>
        <v>-1.3322676295501878E-15</v>
      </c>
    </row>
    <row r="10" spans="1:8" x14ac:dyDescent="0.3">
      <c r="A10" s="3">
        <f t="shared" si="1"/>
        <v>44809</v>
      </c>
      <c r="B10" s="2" t="str">
        <f t="shared" si="0"/>
        <v>Montag</v>
      </c>
      <c r="C10" s="2" t="str">
        <f>IF(ISNA(INDEX(Table_2[],MATCH(A10,Table_2[Feiertage NRW 20222],0),1)),"",INDEX(Table_2[],MATCH(A10,Table_2[Feiertage NRW 20222],0),1))</f>
        <v/>
      </c>
      <c r="D10" s="2"/>
      <c r="E10" s="21">
        <v>0.35416666666666669</v>
      </c>
      <c r="F10" s="21">
        <v>0.72916666666666663</v>
      </c>
      <c r="G10" s="21">
        <f>IF(AND(E10&lt;&gt;"",F10&lt;&gt;""),F10-E10-Zusammenfassung!$E$9,"")</f>
        <v>0.33333333333333326</v>
      </c>
      <c r="H10" s="23">
        <f>IF(G10&lt;&gt;"",(G10-Zusammenfassung!$E$7)*24,"")</f>
        <v>-1.3322676295501878E-15</v>
      </c>
    </row>
    <row r="11" spans="1:8" x14ac:dyDescent="0.3">
      <c r="A11" s="3">
        <f t="shared" si="1"/>
        <v>44810</v>
      </c>
      <c r="B11" s="2" t="str">
        <f t="shared" si="0"/>
        <v>Dienstag</v>
      </c>
      <c r="C11" s="2" t="str">
        <f>IF(ISNA(INDEX(Table_2[],MATCH(A11,Table_2[Feiertage NRW 20222],0),1)),"",INDEX(Table_2[],MATCH(A11,Table_2[Feiertage NRW 20222],0),1))</f>
        <v/>
      </c>
      <c r="D11" s="2"/>
      <c r="E11" s="21">
        <v>0.35416666666666669</v>
      </c>
      <c r="F11" s="21">
        <v>0.72916666666666663</v>
      </c>
      <c r="G11" s="21">
        <f>IF(AND(E11&lt;&gt;"",F11&lt;&gt;""),F11-E11-Zusammenfassung!$E$9,"")</f>
        <v>0.33333333333333326</v>
      </c>
      <c r="H11" s="23">
        <f>IF(G11&lt;&gt;"",(G11-Zusammenfassung!$E$7)*24,"")</f>
        <v>-1.3322676295501878E-15</v>
      </c>
    </row>
    <row r="12" spans="1:8" x14ac:dyDescent="0.3">
      <c r="A12" s="3">
        <f t="shared" si="1"/>
        <v>44811</v>
      </c>
      <c r="B12" s="2" t="str">
        <f t="shared" si="0"/>
        <v>Mittwoch</v>
      </c>
      <c r="C12" s="2" t="str">
        <f>IF(ISNA(INDEX(Table_2[],MATCH(A12,Table_2[Feiertage NRW 20222],0),1)),"",INDEX(Table_2[],MATCH(A12,Table_2[Feiertage NRW 20222],0),1))</f>
        <v/>
      </c>
      <c r="D12" s="2"/>
      <c r="E12" s="21">
        <v>0.35416666666666669</v>
      </c>
      <c r="F12" s="21">
        <v>0.72916666666666663</v>
      </c>
      <c r="G12" s="21">
        <f>IF(AND(E12&lt;&gt;"",F12&lt;&gt;""),F12-E12-Zusammenfassung!$E$9,"")</f>
        <v>0.33333333333333326</v>
      </c>
      <c r="H12" s="23">
        <f>IF(G12&lt;&gt;"",(G12-Zusammenfassung!$E$7)*24,"")</f>
        <v>-1.3322676295501878E-15</v>
      </c>
    </row>
    <row r="13" spans="1:8" x14ac:dyDescent="0.3">
      <c r="A13" s="3">
        <f t="shared" si="1"/>
        <v>44812</v>
      </c>
      <c r="B13" s="2" t="str">
        <f t="shared" si="0"/>
        <v>Donnerstag</v>
      </c>
      <c r="C13" s="2" t="str">
        <f>IF(ISNA(INDEX(Table_2[],MATCH(A13,Table_2[Feiertage NRW 20222],0),1)),"",INDEX(Table_2[],MATCH(A13,Table_2[Feiertage NRW 20222],0),1))</f>
        <v/>
      </c>
      <c r="D13" s="2"/>
      <c r="E13" s="21">
        <v>0.35416666666666669</v>
      </c>
      <c r="F13" s="21">
        <v>0.72916666666666663</v>
      </c>
      <c r="G13" s="21">
        <f>IF(AND(E13&lt;&gt;"",F13&lt;&gt;""),F13-E13-Zusammenfassung!$E$9,"")</f>
        <v>0.33333333333333326</v>
      </c>
      <c r="H13" s="23">
        <f>IF(G13&lt;&gt;"",(G13-Zusammenfassung!$E$7)*24,"")</f>
        <v>-1.3322676295501878E-15</v>
      </c>
    </row>
    <row r="14" spans="1:8" x14ac:dyDescent="0.3">
      <c r="A14" s="3">
        <f t="shared" si="1"/>
        <v>44813</v>
      </c>
      <c r="B14" s="2" t="str">
        <f t="shared" si="0"/>
        <v>Freitag</v>
      </c>
      <c r="C14" s="2" t="str">
        <f>IF(ISNA(INDEX(Table_2[],MATCH(A14,Table_2[Feiertage NRW 20222],0),1)),"",INDEX(Table_2[],MATCH(A14,Table_2[Feiertage NRW 20222],0),1))</f>
        <v/>
      </c>
      <c r="D14" s="2"/>
      <c r="E14" s="21">
        <v>0.35416666666666669</v>
      </c>
      <c r="F14" s="21">
        <v>0.72916666666666663</v>
      </c>
      <c r="G14" s="21">
        <f>IF(AND(E14&lt;&gt;"",F14&lt;&gt;""),F14-E14-Zusammenfassung!$E$9,"")</f>
        <v>0.33333333333333326</v>
      </c>
      <c r="H14" s="23">
        <f>IF(G14&lt;&gt;"",(G14-Zusammenfassung!$E$7)*24,"")</f>
        <v>-1.3322676295501878E-15</v>
      </c>
    </row>
    <row r="15" spans="1:8" x14ac:dyDescent="0.3">
      <c r="A15" s="3">
        <f t="shared" si="1"/>
        <v>44814</v>
      </c>
      <c r="B15" s="2" t="str">
        <f t="shared" si="0"/>
        <v>Samstag</v>
      </c>
      <c r="C15" s="2" t="str">
        <f>IF(ISNA(INDEX(Table_2[],MATCH(A15,Table_2[Feiertage NRW 20222],0),1)),"",INDEX(Table_2[],MATCH(A15,Table_2[Feiertage NRW 20222],0),1))</f>
        <v/>
      </c>
      <c r="D15" s="2"/>
      <c r="E15" s="21">
        <v>0.35416666666666669</v>
      </c>
      <c r="F15" s="21">
        <v>0.72916666666666663</v>
      </c>
      <c r="G15" s="21">
        <f>IF(AND(E15&lt;&gt;"",F15&lt;&gt;""),F15-E15-Zusammenfassung!$E$9,"")</f>
        <v>0.33333333333333326</v>
      </c>
      <c r="H15" s="23">
        <f>IF(G15&lt;&gt;"",(G15-Zusammenfassung!$E$7)*24,"")</f>
        <v>-1.3322676295501878E-15</v>
      </c>
    </row>
    <row r="16" spans="1:8" x14ac:dyDescent="0.3">
      <c r="A16" s="3">
        <f t="shared" si="1"/>
        <v>44815</v>
      </c>
      <c r="B16" s="2" t="str">
        <f t="shared" si="0"/>
        <v>Sonntag</v>
      </c>
      <c r="C16" s="2" t="str">
        <f>IF(ISNA(INDEX(Table_2[],MATCH(A16,Table_2[Feiertage NRW 20222],0),1)),"",INDEX(Table_2[],MATCH(A16,Table_2[Feiertage NRW 20222],0),1))</f>
        <v/>
      </c>
      <c r="D16" s="2"/>
      <c r="E16" s="21">
        <v>0.35416666666666669</v>
      </c>
      <c r="F16" s="21">
        <v>0.72916666666666663</v>
      </c>
      <c r="G16" s="21">
        <f>IF(AND(E16&lt;&gt;"",F16&lt;&gt;""),F16-E16-Zusammenfassung!$E$9,"")</f>
        <v>0.33333333333333326</v>
      </c>
      <c r="H16" s="23">
        <f>IF(G16&lt;&gt;"",(G16-Zusammenfassung!$E$7)*24,"")</f>
        <v>-1.3322676295501878E-15</v>
      </c>
    </row>
    <row r="17" spans="1:8" x14ac:dyDescent="0.3">
      <c r="A17" s="3">
        <f t="shared" si="1"/>
        <v>44816</v>
      </c>
      <c r="B17" s="2" t="str">
        <f t="shared" si="0"/>
        <v>Montag</v>
      </c>
      <c r="C17" s="2" t="str">
        <f>IF(ISNA(INDEX(Table_2[],MATCH(A17,Table_2[Feiertage NRW 20222],0),1)),"",INDEX(Table_2[],MATCH(A17,Table_2[Feiertage NRW 20222],0),1))</f>
        <v/>
      </c>
      <c r="D17" s="2"/>
      <c r="E17" s="21">
        <v>0.35416666666666669</v>
      </c>
      <c r="F17" s="21">
        <v>0.72916666666666663</v>
      </c>
      <c r="G17" s="21">
        <f>IF(AND(E17&lt;&gt;"",F17&lt;&gt;""),F17-E17-Zusammenfassung!$E$9,"")</f>
        <v>0.33333333333333326</v>
      </c>
      <c r="H17" s="23">
        <f>IF(G17&lt;&gt;"",(G17-Zusammenfassung!$E$7)*24,"")</f>
        <v>-1.3322676295501878E-15</v>
      </c>
    </row>
    <row r="18" spans="1:8" x14ac:dyDescent="0.3">
      <c r="A18" s="3">
        <f t="shared" si="1"/>
        <v>44817</v>
      </c>
      <c r="B18" s="2" t="str">
        <f t="shared" si="0"/>
        <v>Dienstag</v>
      </c>
      <c r="C18" s="2" t="str">
        <f>IF(ISNA(INDEX(Table_2[],MATCH(A18,Table_2[Feiertage NRW 20222],0),1)),"",INDEX(Table_2[],MATCH(A18,Table_2[Feiertage NRW 20222],0),1))</f>
        <v/>
      </c>
      <c r="D18" s="2"/>
      <c r="E18" s="21">
        <v>0.35416666666666669</v>
      </c>
      <c r="F18" s="21">
        <v>0.72916666666666663</v>
      </c>
      <c r="G18" s="21">
        <f>IF(AND(E18&lt;&gt;"",F18&lt;&gt;""),F18-E18-Zusammenfassung!$E$9,"")</f>
        <v>0.33333333333333326</v>
      </c>
      <c r="H18" s="23">
        <f>IF(G18&lt;&gt;"",(G18-Zusammenfassung!$E$7)*24,"")</f>
        <v>-1.3322676295501878E-15</v>
      </c>
    </row>
    <row r="19" spans="1:8" x14ac:dyDescent="0.3">
      <c r="A19" s="3">
        <f t="shared" si="1"/>
        <v>44818</v>
      </c>
      <c r="B19" s="2" t="str">
        <f t="shared" si="0"/>
        <v>Mittwoch</v>
      </c>
      <c r="C19" s="2" t="str">
        <f>IF(ISNA(INDEX(Table_2[],MATCH(A19,Table_2[Feiertage NRW 20222],0),1)),"",INDEX(Table_2[],MATCH(A19,Table_2[Feiertage NRW 20222],0),1))</f>
        <v/>
      </c>
      <c r="D19" s="2"/>
      <c r="E19" s="21">
        <v>0.35416666666666669</v>
      </c>
      <c r="F19" s="21">
        <v>0.72916666666666663</v>
      </c>
      <c r="G19" s="21">
        <f>IF(AND(E19&lt;&gt;"",F19&lt;&gt;""),F19-E19-Zusammenfassung!$E$9,"")</f>
        <v>0.33333333333333326</v>
      </c>
      <c r="H19" s="23">
        <f>IF(G19&lt;&gt;"",(G19-Zusammenfassung!$E$7)*24,"")</f>
        <v>-1.3322676295501878E-15</v>
      </c>
    </row>
    <row r="20" spans="1:8" x14ac:dyDescent="0.3">
      <c r="A20" s="3">
        <f t="shared" si="1"/>
        <v>44819</v>
      </c>
      <c r="B20" s="2" t="str">
        <f t="shared" si="0"/>
        <v>Donnerstag</v>
      </c>
      <c r="C20" s="2" t="str">
        <f>IF(ISNA(INDEX(Table_2[],MATCH(A20,Table_2[Feiertage NRW 20222],0),1)),"",INDEX(Table_2[],MATCH(A20,Table_2[Feiertage NRW 20222],0),1))</f>
        <v/>
      </c>
      <c r="D20" s="2"/>
      <c r="E20" s="21">
        <v>0.35416666666666669</v>
      </c>
      <c r="F20" s="21">
        <v>0.72916666666666663</v>
      </c>
      <c r="G20" s="21">
        <f>IF(AND(E20&lt;&gt;"",F20&lt;&gt;""),F20-E20-Zusammenfassung!$E$9,"")</f>
        <v>0.33333333333333326</v>
      </c>
      <c r="H20" s="23">
        <f>IF(G20&lt;&gt;"",(G20-Zusammenfassung!$E$7)*24,"")</f>
        <v>-1.3322676295501878E-15</v>
      </c>
    </row>
    <row r="21" spans="1:8" x14ac:dyDescent="0.3">
      <c r="A21" s="3">
        <f t="shared" si="1"/>
        <v>44820</v>
      </c>
      <c r="B21" s="2" t="str">
        <f t="shared" si="0"/>
        <v>Freitag</v>
      </c>
      <c r="C21" s="2" t="str">
        <f>IF(ISNA(INDEX(Table_2[],MATCH(A21,Table_2[Feiertage NRW 20222],0),1)),"",INDEX(Table_2[],MATCH(A21,Table_2[Feiertage NRW 20222],0),1))</f>
        <v/>
      </c>
      <c r="D21" s="2"/>
      <c r="E21" s="21">
        <v>0.35416666666666669</v>
      </c>
      <c r="F21" s="21">
        <v>0.72916666666666663</v>
      </c>
      <c r="G21" s="21">
        <f>IF(AND(E21&lt;&gt;"",F21&lt;&gt;""),F21-E21-Zusammenfassung!$E$9,"")</f>
        <v>0.33333333333333326</v>
      </c>
      <c r="H21" s="23">
        <f>IF(G21&lt;&gt;"",(G21-Zusammenfassung!$E$7)*24,"")</f>
        <v>-1.3322676295501878E-15</v>
      </c>
    </row>
    <row r="22" spans="1:8" x14ac:dyDescent="0.3">
      <c r="A22" s="3">
        <f t="shared" si="1"/>
        <v>44821</v>
      </c>
      <c r="B22" s="2" t="str">
        <f t="shared" si="0"/>
        <v>Samstag</v>
      </c>
      <c r="C22" s="2" t="str">
        <f>IF(ISNA(INDEX(Table_2[],MATCH(A22,Table_2[Feiertage NRW 20222],0),1)),"",INDEX(Table_2[],MATCH(A22,Table_2[Feiertage NRW 20222],0),1))</f>
        <v/>
      </c>
      <c r="D22" s="2"/>
      <c r="E22" s="21">
        <v>0.35416666666666669</v>
      </c>
      <c r="F22" s="21">
        <v>0.72916666666666663</v>
      </c>
      <c r="G22" s="21">
        <f>IF(AND(E22&lt;&gt;"",F22&lt;&gt;""),F22-E22-Zusammenfassung!$E$9,"")</f>
        <v>0.33333333333333326</v>
      </c>
      <c r="H22" s="23">
        <f>IF(G22&lt;&gt;"",(G22-Zusammenfassung!$E$7)*24,"")</f>
        <v>-1.3322676295501878E-15</v>
      </c>
    </row>
    <row r="23" spans="1:8" x14ac:dyDescent="0.3">
      <c r="A23" s="3">
        <f t="shared" si="1"/>
        <v>44822</v>
      </c>
      <c r="B23" s="2" t="str">
        <f t="shared" si="0"/>
        <v>Sonntag</v>
      </c>
      <c r="C23" s="2" t="str">
        <f>IF(ISNA(INDEX(Table_2[],MATCH(A23,Table_2[Feiertage NRW 20222],0),1)),"",INDEX(Table_2[],MATCH(A23,Table_2[Feiertage NRW 20222],0),1))</f>
        <v/>
      </c>
      <c r="D23" s="2"/>
      <c r="E23" s="21">
        <v>0.35416666666666669</v>
      </c>
      <c r="F23" s="21">
        <v>0.72916666666666663</v>
      </c>
      <c r="G23" s="21">
        <f>IF(AND(E23&lt;&gt;"",F23&lt;&gt;""),F23-E23-Zusammenfassung!$E$9,"")</f>
        <v>0.33333333333333326</v>
      </c>
      <c r="H23" s="23">
        <f>IF(G23&lt;&gt;"",(G23-Zusammenfassung!$E$7)*24,"")</f>
        <v>-1.3322676295501878E-15</v>
      </c>
    </row>
    <row r="24" spans="1:8" x14ac:dyDescent="0.3">
      <c r="A24" s="3">
        <f t="shared" si="1"/>
        <v>44823</v>
      </c>
      <c r="B24" s="2" t="str">
        <f t="shared" si="0"/>
        <v>Montag</v>
      </c>
      <c r="C24" s="2" t="str">
        <f>IF(ISNA(INDEX(Table_2[],MATCH(A24,Table_2[Feiertage NRW 20222],0),1)),"",INDEX(Table_2[],MATCH(A24,Table_2[Feiertage NRW 20222],0),1))</f>
        <v/>
      </c>
      <c r="D24" s="2"/>
      <c r="E24" s="21">
        <v>0.35416666666666669</v>
      </c>
      <c r="F24" s="21">
        <v>0.72916666666666663</v>
      </c>
      <c r="G24" s="21">
        <f>IF(AND(E24&lt;&gt;"",F24&lt;&gt;""),F24-E24-Zusammenfassung!$E$9,"")</f>
        <v>0.33333333333333326</v>
      </c>
      <c r="H24" s="23">
        <f>IF(G24&lt;&gt;"",(G24-Zusammenfassung!$E$7)*24,"")</f>
        <v>-1.3322676295501878E-15</v>
      </c>
    </row>
    <row r="25" spans="1:8" x14ac:dyDescent="0.3">
      <c r="A25" s="3">
        <f t="shared" si="1"/>
        <v>44824</v>
      </c>
      <c r="B25" s="2" t="str">
        <f t="shared" si="0"/>
        <v>Dienstag</v>
      </c>
      <c r="C25" s="2" t="str">
        <f>IF(ISNA(INDEX(Table_2[],MATCH(A25,Table_2[Feiertage NRW 20222],0),1)),"",INDEX(Table_2[],MATCH(A25,Table_2[Feiertage NRW 20222],0),1))</f>
        <v/>
      </c>
      <c r="D25" s="2"/>
      <c r="E25" s="21">
        <v>0.35416666666666669</v>
      </c>
      <c r="F25" s="21">
        <v>0.72916666666666663</v>
      </c>
      <c r="G25" s="21">
        <f>IF(AND(E25&lt;&gt;"",F25&lt;&gt;""),F25-E25-Zusammenfassung!$E$9,"")</f>
        <v>0.33333333333333326</v>
      </c>
      <c r="H25" s="23">
        <f>IF(G25&lt;&gt;"",(G25-Zusammenfassung!$E$7)*24,"")</f>
        <v>-1.3322676295501878E-15</v>
      </c>
    </row>
    <row r="26" spans="1:8" x14ac:dyDescent="0.3">
      <c r="A26" s="3">
        <f t="shared" si="1"/>
        <v>44825</v>
      </c>
      <c r="B26" s="2" t="str">
        <f t="shared" si="0"/>
        <v>Mittwoch</v>
      </c>
      <c r="C26" s="2" t="str">
        <f>IF(ISNA(INDEX(Table_2[],MATCH(A26,Table_2[Feiertage NRW 20222],0),1)),"",INDEX(Table_2[],MATCH(A26,Table_2[Feiertage NRW 20222],0),1))</f>
        <v/>
      </c>
      <c r="D26" s="2"/>
      <c r="E26" s="21">
        <v>0.35416666666666669</v>
      </c>
      <c r="F26" s="21">
        <v>0.72916666666666663</v>
      </c>
      <c r="G26" s="21">
        <f>IF(AND(E26&lt;&gt;"",F26&lt;&gt;""),F26-E26-Zusammenfassung!$E$9,"")</f>
        <v>0.33333333333333326</v>
      </c>
      <c r="H26" s="23">
        <f>IF(G26&lt;&gt;"",(G26-Zusammenfassung!$E$7)*24,"")</f>
        <v>-1.3322676295501878E-15</v>
      </c>
    </row>
    <row r="27" spans="1:8" x14ac:dyDescent="0.3">
      <c r="A27" s="3">
        <f t="shared" si="1"/>
        <v>44826</v>
      </c>
      <c r="B27" s="2" t="str">
        <f t="shared" si="0"/>
        <v>Donnerstag</v>
      </c>
      <c r="C27" s="2" t="str">
        <f>IF(ISNA(INDEX(Table_2[],MATCH(A27,Table_2[Feiertage NRW 20222],0),1)),"",INDEX(Table_2[],MATCH(A27,Table_2[Feiertage NRW 20222],0),1))</f>
        <v/>
      </c>
      <c r="D27" s="2"/>
      <c r="E27" s="21">
        <v>0.35416666666666669</v>
      </c>
      <c r="F27" s="21">
        <v>0.72916666666666663</v>
      </c>
      <c r="G27" s="21">
        <f>IF(AND(E27&lt;&gt;"",F27&lt;&gt;""),F27-E27-Zusammenfassung!$E$9,"")</f>
        <v>0.33333333333333326</v>
      </c>
      <c r="H27" s="23">
        <f>IF(G27&lt;&gt;"",(G27-Zusammenfassung!$E$7)*24,"")</f>
        <v>-1.3322676295501878E-15</v>
      </c>
    </row>
    <row r="28" spans="1:8" x14ac:dyDescent="0.3">
      <c r="A28" s="3">
        <f t="shared" si="1"/>
        <v>44827</v>
      </c>
      <c r="B28" s="2" t="str">
        <f t="shared" si="0"/>
        <v>Freitag</v>
      </c>
      <c r="C28" s="2" t="str">
        <f>IF(ISNA(INDEX(Table_2[],MATCH(A28,Table_2[Feiertage NRW 20222],0),1)),"",INDEX(Table_2[],MATCH(A28,Table_2[Feiertage NRW 20222],0),1))</f>
        <v/>
      </c>
      <c r="D28" s="2"/>
      <c r="E28" s="21">
        <v>0.35416666666666669</v>
      </c>
      <c r="F28" s="21">
        <v>0.72916666666666663</v>
      </c>
      <c r="G28" s="21">
        <f>IF(AND(E28&lt;&gt;"",F28&lt;&gt;""),F28-E28-Zusammenfassung!$E$9,"")</f>
        <v>0.33333333333333326</v>
      </c>
      <c r="H28" s="23">
        <f>IF(G28&lt;&gt;"",(G28-Zusammenfassung!$E$7)*24,"")</f>
        <v>-1.3322676295501878E-15</v>
      </c>
    </row>
    <row r="29" spans="1:8" x14ac:dyDescent="0.3">
      <c r="A29" s="3">
        <f t="shared" si="1"/>
        <v>44828</v>
      </c>
      <c r="B29" s="2" t="str">
        <f t="shared" si="0"/>
        <v>Samstag</v>
      </c>
      <c r="C29" s="2" t="str">
        <f>IF(ISNA(INDEX(Table_2[],MATCH(A29,Table_2[Feiertage NRW 20222],0),1)),"",INDEX(Table_2[],MATCH(A29,Table_2[Feiertage NRW 20222],0),1))</f>
        <v/>
      </c>
      <c r="D29" s="2"/>
      <c r="E29" s="21">
        <v>0.35416666666666669</v>
      </c>
      <c r="F29" s="21">
        <v>0.72916666666666663</v>
      </c>
      <c r="G29" s="21">
        <f>IF(AND(E29&lt;&gt;"",F29&lt;&gt;""),F29-E29-Zusammenfassung!$E$9,"")</f>
        <v>0.33333333333333326</v>
      </c>
      <c r="H29" s="23">
        <f>IF(G29&lt;&gt;"",(G29-Zusammenfassung!$E$7)*24,"")</f>
        <v>-1.3322676295501878E-15</v>
      </c>
    </row>
    <row r="30" spans="1:8" x14ac:dyDescent="0.3">
      <c r="A30" s="3">
        <f t="shared" si="1"/>
        <v>44829</v>
      </c>
      <c r="B30" s="2" t="str">
        <f t="shared" si="0"/>
        <v>Sonntag</v>
      </c>
      <c r="C30" s="2" t="str">
        <f>IF(ISNA(INDEX(Table_2[],MATCH(A30,Table_2[Feiertage NRW 20222],0),1)),"",INDEX(Table_2[],MATCH(A30,Table_2[Feiertage NRW 20222],0),1))</f>
        <v/>
      </c>
      <c r="D30" s="2"/>
      <c r="E30" s="21">
        <v>0.35416666666666669</v>
      </c>
      <c r="F30" s="21">
        <v>0.72916666666666663</v>
      </c>
      <c r="G30" s="21">
        <f>IF(AND(E30&lt;&gt;"",F30&lt;&gt;""),F30-E30-Zusammenfassung!$E$9,"")</f>
        <v>0.33333333333333326</v>
      </c>
      <c r="H30" s="23">
        <f>IF(G30&lt;&gt;"",(G30-Zusammenfassung!$E$7)*24,"")</f>
        <v>-1.3322676295501878E-15</v>
      </c>
    </row>
    <row r="31" spans="1:8" x14ac:dyDescent="0.3">
      <c r="A31" s="3">
        <f t="shared" si="1"/>
        <v>44830</v>
      </c>
      <c r="B31" s="2" t="str">
        <f t="shared" si="0"/>
        <v>Montag</v>
      </c>
      <c r="C31" s="2" t="str">
        <f>IF(ISNA(INDEX(Table_2[],MATCH(A31,Table_2[Feiertage NRW 20222],0),1)),"",INDEX(Table_2[],MATCH(A31,Table_2[Feiertage NRW 20222],0),1))</f>
        <v/>
      </c>
      <c r="D31" s="2"/>
      <c r="E31" s="21">
        <v>0.35416666666666669</v>
      </c>
      <c r="F31" s="21">
        <v>0.72916666666666663</v>
      </c>
      <c r="G31" s="21">
        <f>IF(AND(E31&lt;&gt;"",F31&lt;&gt;""),F31-E31-Zusammenfassung!$E$9,"")</f>
        <v>0.33333333333333326</v>
      </c>
      <c r="H31" s="23">
        <f>IF(G31&lt;&gt;"",(G31-Zusammenfassung!$E$7)*24,"")</f>
        <v>-1.3322676295501878E-15</v>
      </c>
    </row>
    <row r="32" spans="1:8" x14ac:dyDescent="0.3">
      <c r="A32" s="3">
        <f t="shared" si="1"/>
        <v>44831</v>
      </c>
      <c r="B32" s="2" t="str">
        <f t="shared" si="0"/>
        <v>Dienstag</v>
      </c>
      <c r="C32" s="2" t="str">
        <f>IF(ISNA(INDEX(Table_2[],MATCH(A32,Table_2[Feiertage NRW 20222],0),1)),"",INDEX(Table_2[],MATCH(A32,Table_2[Feiertage NRW 20222],0),1))</f>
        <v/>
      </c>
      <c r="D32" s="2"/>
      <c r="E32" s="21">
        <v>0.35416666666666669</v>
      </c>
      <c r="F32" s="21">
        <v>0.72916666666666663</v>
      </c>
      <c r="G32" s="21">
        <f>IF(AND(E32&lt;&gt;"",F32&lt;&gt;""),F32-E32-Zusammenfassung!$E$9,"")</f>
        <v>0.33333333333333326</v>
      </c>
      <c r="H32" s="23">
        <f>IF(G32&lt;&gt;"",(G32-Zusammenfassung!$E$7)*24,"")</f>
        <v>-1.3322676295501878E-15</v>
      </c>
    </row>
    <row r="33" spans="1:8" x14ac:dyDescent="0.3">
      <c r="A33" s="3">
        <f t="shared" si="1"/>
        <v>44832</v>
      </c>
      <c r="B33" s="2" t="str">
        <f t="shared" si="0"/>
        <v>Mittwoch</v>
      </c>
      <c r="C33" s="2" t="str">
        <f>IF(ISNA(INDEX(Table_2[],MATCH(A33,Table_2[Feiertage NRW 20222],0),1)),"",INDEX(Table_2[],MATCH(A33,Table_2[Feiertage NRW 20222],0),1))</f>
        <v/>
      </c>
      <c r="D33" s="2"/>
      <c r="E33" s="21">
        <v>0.35416666666666669</v>
      </c>
      <c r="F33" s="21">
        <v>0.72916666666666663</v>
      </c>
      <c r="G33" s="21">
        <f>IF(AND(E33&lt;&gt;"",F33&lt;&gt;""),F33-E33-Zusammenfassung!$E$9,"")</f>
        <v>0.33333333333333326</v>
      </c>
      <c r="H33" s="23">
        <f>IF(G33&lt;&gt;"",(G33-Zusammenfassung!$E$7)*24,"")</f>
        <v>-1.3322676295501878E-15</v>
      </c>
    </row>
    <row r="34" spans="1:8" x14ac:dyDescent="0.3">
      <c r="A34" s="3">
        <f t="shared" si="1"/>
        <v>44833</v>
      </c>
      <c r="B34" s="2" t="str">
        <f t="shared" si="0"/>
        <v>Donnerstag</v>
      </c>
      <c r="C34" s="2" t="str">
        <f>IF(ISNA(INDEX(Table_2[],MATCH(A34,Table_2[Feiertage NRW 20222],0),1)),"",INDEX(Table_2[],MATCH(A34,Table_2[Feiertage NRW 20222],0),1))</f>
        <v/>
      </c>
      <c r="D34" s="2"/>
      <c r="E34" s="21">
        <v>0.35416666666666669</v>
      </c>
      <c r="F34" s="21">
        <v>0.72916666666666663</v>
      </c>
      <c r="G34" s="21">
        <f>IF(AND(E34&lt;&gt;"",F34&lt;&gt;""),F34-E34-Zusammenfassung!$E$9,"")</f>
        <v>0.33333333333333326</v>
      </c>
      <c r="H34" s="23">
        <f>IF(G34&lt;&gt;"",(G34-Zusammenfassung!$E$7)*24,"")</f>
        <v>-1.3322676295501878E-15</v>
      </c>
    </row>
    <row r="35" spans="1:8" x14ac:dyDescent="0.3">
      <c r="A35" s="3">
        <f t="shared" si="1"/>
        <v>44834</v>
      </c>
      <c r="B35" s="2" t="str">
        <f t="shared" si="0"/>
        <v>Freitag</v>
      </c>
      <c r="C35" s="2" t="str">
        <f>IF(ISNA(INDEX(Table_2[],MATCH(A35,Table_2[Feiertage NRW 20222],0),1)),"",INDEX(Table_2[],MATCH(A35,Table_2[Feiertage NRW 20222],0),1))</f>
        <v/>
      </c>
      <c r="D35" s="2"/>
      <c r="E35" s="21">
        <v>0.35416666666666669</v>
      </c>
      <c r="F35" s="21">
        <v>0.72916666666666663</v>
      </c>
      <c r="G35" s="21">
        <f>IF(AND(E35&lt;&gt;"",F35&lt;&gt;""),F35-E35-Zusammenfassung!$E$9,"")</f>
        <v>0.33333333333333326</v>
      </c>
      <c r="H35" s="23">
        <f>IF(G35&lt;&gt;"",(G35-Zusammenfassung!$E$7)*24,"")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9">
        <f>SUM(G6:G36)</f>
        <v>10.020833333333332</v>
      </c>
    </row>
    <row r="45" spans="1:8" x14ac:dyDescent="0.3">
      <c r="D45" s="7" t="s">
        <v>13</v>
      </c>
      <c r="E45" s="20">
        <f>SUM(H6:H36)</f>
        <v>0.49999999999996358</v>
      </c>
    </row>
  </sheetData>
  <conditionalFormatting sqref="A6:H35">
    <cfRule type="expression" dxfId="11" priority="2">
      <formula>$B6="Sonntag"</formula>
    </cfRule>
    <cfRule type="expression" dxfId="10" priority="3">
      <formula>$B6="Samstag"</formula>
    </cfRule>
  </conditionalFormatting>
  <conditionalFormatting sqref="H6:H35">
    <cfRule type="cellIs" dxfId="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C4B9E-E37E-4532-AEF9-4932ACF42E92}">
  <dimension ref="A1:H45"/>
  <sheetViews>
    <sheetView zoomScale="70" zoomScaleNormal="70" workbookViewId="0">
      <selection activeCell="B4" sqref="B4"/>
    </sheetView>
  </sheetViews>
  <sheetFormatPr baseColWidth="10"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DATE(Zusammenfassung!B2,10,1)</f>
        <v>44835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22" t="s">
        <v>41</v>
      </c>
    </row>
    <row r="6" spans="1:8" x14ac:dyDescent="0.3">
      <c r="A6" s="3">
        <f>B3</f>
        <v>44835</v>
      </c>
      <c r="B6" s="2" t="str">
        <f>TEXT(A6,"TTTT")</f>
        <v>Samstag</v>
      </c>
      <c r="C6" s="2" t="str">
        <f>IF(ISNA(INDEX(Table_2[],MATCH(A6,Table_2[Feiertage NRW 20222],0),1)),"",INDEX(Table_2[],MATCH(A6,Table_2[Feiertage NRW 20222],0),1))</f>
        <v/>
      </c>
      <c r="D6" s="2"/>
      <c r="E6" s="21">
        <v>0.35416666666666669</v>
      </c>
      <c r="F6" s="21">
        <v>0.79166666666666663</v>
      </c>
      <c r="G6" s="21">
        <f>IF(AND(E6&lt;&gt;"",F6&lt;&gt;""),F6-E6-Zusammenfassung!$E$9,"")</f>
        <v>0.39583333333333326</v>
      </c>
      <c r="H6" s="23">
        <f>IF(G6&lt;&gt;"",(G6-Zusammenfassung!$E$7)*24,"")</f>
        <v>1.4999999999999987</v>
      </c>
    </row>
    <row r="7" spans="1:8" x14ac:dyDescent="0.3">
      <c r="A7" s="3">
        <f>A6+1</f>
        <v>44836</v>
      </c>
      <c r="B7" s="2" t="str">
        <f t="shared" ref="B7:B36" si="0">TEXT(A7,"TTTT")</f>
        <v>Sonntag</v>
      </c>
      <c r="C7" s="2" t="str">
        <f>IF(ISNA(INDEX(Table_2[],MATCH(A7,Table_2[Feiertage NRW 20222],0),1)),"",INDEX(Table_2[],MATCH(A7,Table_2[Feiertage NRW 20222],0),1))</f>
        <v/>
      </c>
      <c r="D7" s="2"/>
      <c r="E7" s="21">
        <v>0.35416666666666669</v>
      </c>
      <c r="F7" s="21">
        <v>0.64583333333333337</v>
      </c>
      <c r="G7" s="21">
        <f>IF(AND(E7&lt;&gt;"",F7&lt;&gt;""),F7-E7-Zusammenfassung!$E$9,"")</f>
        <v>0.25</v>
      </c>
      <c r="H7" s="23">
        <f>IF(G7&lt;&gt;"",(G7-Zusammenfassung!$E$7)*24,"")</f>
        <v>-1.9999999999999996</v>
      </c>
    </row>
    <row r="8" spans="1:8" x14ac:dyDescent="0.3">
      <c r="A8" s="3">
        <f t="shared" ref="A8:A36" si="1">A7+1</f>
        <v>44837</v>
      </c>
      <c r="B8" s="2" t="str">
        <f t="shared" si="0"/>
        <v>Montag</v>
      </c>
      <c r="C8" s="2" t="str">
        <f>IF(ISNA(INDEX(Table_2[],MATCH(A8,Table_2[Feiertage NRW 20222],0),1)),"",INDEX(Table_2[],MATCH(A8,Table_2[Feiertage NRW 20222],0),1))</f>
        <v>Tag der Deutschen Einheit</v>
      </c>
      <c r="D8" s="2"/>
      <c r="E8" s="21">
        <v>0.35416666666666669</v>
      </c>
      <c r="F8" s="21">
        <v>0.77083333333333337</v>
      </c>
      <c r="G8" s="21">
        <f>IF(AND(E8&lt;&gt;"",F8&lt;&gt;""),F8-E8-Zusammenfassung!$E$9,"")</f>
        <v>0.375</v>
      </c>
      <c r="H8" s="23">
        <f>IF(G8&lt;&gt;"",(G8-Zusammenfassung!$E$7)*24,"")</f>
        <v>1.0000000000000004</v>
      </c>
    </row>
    <row r="9" spans="1:8" x14ac:dyDescent="0.3">
      <c r="A9" s="3">
        <f t="shared" si="1"/>
        <v>44838</v>
      </c>
      <c r="B9" s="2" t="str">
        <f t="shared" si="0"/>
        <v>Dienstag</v>
      </c>
      <c r="C9" s="2" t="str">
        <f>IF(ISNA(INDEX(Table_2[],MATCH(A9,Table_2[Feiertage NRW 20222],0),1)),"",INDEX(Table_2[],MATCH(A9,Table_2[Feiertage NRW 20222],0),1))</f>
        <v/>
      </c>
      <c r="D9" s="2"/>
      <c r="E9" s="21">
        <v>0.35416666666666669</v>
      </c>
      <c r="F9" s="21">
        <v>0.72916666666666663</v>
      </c>
      <c r="G9" s="21">
        <f>IF(AND(E9&lt;&gt;"",F9&lt;&gt;""),F9-E9-Zusammenfassung!$E$9,"")</f>
        <v>0.33333333333333326</v>
      </c>
      <c r="H9" s="23">
        <f>IF(G9&lt;&gt;"",(G9-Zusammenfassung!$E$7)*24,"")</f>
        <v>-1.3322676295501878E-15</v>
      </c>
    </row>
    <row r="10" spans="1:8" x14ac:dyDescent="0.3">
      <c r="A10" s="3">
        <f t="shared" si="1"/>
        <v>44839</v>
      </c>
      <c r="B10" s="2" t="str">
        <f t="shared" si="0"/>
        <v>Mittwoch</v>
      </c>
      <c r="C10" s="2" t="str">
        <f>IF(ISNA(INDEX(Table_2[],MATCH(A10,Table_2[Feiertage NRW 20222],0),1)),"",INDEX(Table_2[],MATCH(A10,Table_2[Feiertage NRW 20222],0),1))</f>
        <v/>
      </c>
      <c r="D10" s="2"/>
      <c r="E10" s="21">
        <v>0.35416666666666669</v>
      </c>
      <c r="F10" s="21">
        <v>0.72916666666666663</v>
      </c>
      <c r="G10" s="21">
        <f>IF(AND(E10&lt;&gt;"",F10&lt;&gt;""),F10-E10-Zusammenfassung!$E$9,"")</f>
        <v>0.33333333333333326</v>
      </c>
      <c r="H10" s="23">
        <f>IF(G10&lt;&gt;"",(G10-Zusammenfassung!$E$7)*24,"")</f>
        <v>-1.3322676295501878E-15</v>
      </c>
    </row>
    <row r="11" spans="1:8" x14ac:dyDescent="0.3">
      <c r="A11" s="3">
        <f t="shared" si="1"/>
        <v>44840</v>
      </c>
      <c r="B11" s="2" t="str">
        <f t="shared" si="0"/>
        <v>Donnerstag</v>
      </c>
      <c r="C11" s="2" t="str">
        <f>IF(ISNA(INDEX(Table_2[],MATCH(A11,Table_2[Feiertage NRW 20222],0),1)),"",INDEX(Table_2[],MATCH(A11,Table_2[Feiertage NRW 20222],0),1))</f>
        <v/>
      </c>
      <c r="D11" s="2"/>
      <c r="E11" s="21">
        <v>0.35416666666666669</v>
      </c>
      <c r="F11" s="21">
        <v>0.72916666666666663</v>
      </c>
      <c r="G11" s="21">
        <f>IF(AND(E11&lt;&gt;"",F11&lt;&gt;""),F11-E11-Zusammenfassung!$E$9,"")</f>
        <v>0.33333333333333326</v>
      </c>
      <c r="H11" s="23">
        <f>IF(G11&lt;&gt;"",(G11-Zusammenfassung!$E$7)*24,"")</f>
        <v>-1.3322676295501878E-15</v>
      </c>
    </row>
    <row r="12" spans="1:8" x14ac:dyDescent="0.3">
      <c r="A12" s="3">
        <f t="shared" si="1"/>
        <v>44841</v>
      </c>
      <c r="B12" s="2" t="str">
        <f t="shared" si="0"/>
        <v>Freitag</v>
      </c>
      <c r="C12" s="2" t="str">
        <f>IF(ISNA(INDEX(Table_2[],MATCH(A12,Table_2[Feiertage NRW 20222],0),1)),"",INDEX(Table_2[],MATCH(A12,Table_2[Feiertage NRW 20222],0),1))</f>
        <v/>
      </c>
      <c r="D12" s="2"/>
      <c r="E12" s="21">
        <v>0.35416666666666669</v>
      </c>
      <c r="F12" s="21">
        <v>0.72916666666666663</v>
      </c>
      <c r="G12" s="21">
        <f>IF(AND(E12&lt;&gt;"",F12&lt;&gt;""),F12-E12-Zusammenfassung!$E$9,"")</f>
        <v>0.33333333333333326</v>
      </c>
      <c r="H12" s="23">
        <f>IF(G12&lt;&gt;"",(G12-Zusammenfassung!$E$7)*24,"")</f>
        <v>-1.3322676295501878E-15</v>
      </c>
    </row>
    <row r="13" spans="1:8" x14ac:dyDescent="0.3">
      <c r="A13" s="3">
        <f t="shared" si="1"/>
        <v>44842</v>
      </c>
      <c r="B13" s="2" t="str">
        <f t="shared" si="0"/>
        <v>Samstag</v>
      </c>
      <c r="C13" s="2" t="str">
        <f>IF(ISNA(INDEX(Table_2[],MATCH(A13,Table_2[Feiertage NRW 20222],0),1)),"",INDEX(Table_2[],MATCH(A13,Table_2[Feiertage NRW 20222],0),1))</f>
        <v/>
      </c>
      <c r="D13" s="2"/>
      <c r="E13" s="21">
        <v>0.35416666666666669</v>
      </c>
      <c r="F13" s="21">
        <v>0.72916666666666663</v>
      </c>
      <c r="G13" s="21">
        <f>IF(AND(E13&lt;&gt;"",F13&lt;&gt;""),F13-E13-Zusammenfassung!$E$9,"")</f>
        <v>0.33333333333333326</v>
      </c>
      <c r="H13" s="23">
        <f>IF(G13&lt;&gt;"",(G13-Zusammenfassung!$E$7)*24,"")</f>
        <v>-1.3322676295501878E-15</v>
      </c>
    </row>
    <row r="14" spans="1:8" x14ac:dyDescent="0.3">
      <c r="A14" s="3">
        <f t="shared" si="1"/>
        <v>44843</v>
      </c>
      <c r="B14" s="2" t="str">
        <f t="shared" si="0"/>
        <v>Sonntag</v>
      </c>
      <c r="C14" s="2" t="str">
        <f>IF(ISNA(INDEX(Table_2[],MATCH(A14,Table_2[Feiertage NRW 20222],0),1)),"",INDEX(Table_2[],MATCH(A14,Table_2[Feiertage NRW 20222],0),1))</f>
        <v/>
      </c>
      <c r="D14" s="2"/>
      <c r="E14" s="21">
        <v>0.35416666666666669</v>
      </c>
      <c r="F14" s="21">
        <v>0.72916666666666663</v>
      </c>
      <c r="G14" s="21">
        <f>IF(AND(E14&lt;&gt;"",F14&lt;&gt;""),F14-E14-Zusammenfassung!$E$9,"")</f>
        <v>0.33333333333333326</v>
      </c>
      <c r="H14" s="23">
        <f>IF(G14&lt;&gt;"",(G14-Zusammenfassung!$E$7)*24,"")</f>
        <v>-1.3322676295501878E-15</v>
      </c>
    </row>
    <row r="15" spans="1:8" x14ac:dyDescent="0.3">
      <c r="A15" s="3">
        <f t="shared" si="1"/>
        <v>44844</v>
      </c>
      <c r="B15" s="2" t="str">
        <f t="shared" si="0"/>
        <v>Montag</v>
      </c>
      <c r="C15" s="2" t="str">
        <f>IF(ISNA(INDEX(Table_2[],MATCH(A15,Table_2[Feiertage NRW 20222],0),1)),"",INDEX(Table_2[],MATCH(A15,Table_2[Feiertage NRW 20222],0),1))</f>
        <v/>
      </c>
      <c r="D15" s="2"/>
      <c r="E15" s="21">
        <v>0.35416666666666669</v>
      </c>
      <c r="F15" s="21">
        <v>0.72916666666666663</v>
      </c>
      <c r="G15" s="21">
        <f>IF(AND(E15&lt;&gt;"",F15&lt;&gt;""),F15-E15-Zusammenfassung!$E$9,"")</f>
        <v>0.33333333333333326</v>
      </c>
      <c r="H15" s="23">
        <f>IF(G15&lt;&gt;"",(G15-Zusammenfassung!$E$7)*24,"")</f>
        <v>-1.3322676295501878E-15</v>
      </c>
    </row>
    <row r="16" spans="1:8" x14ac:dyDescent="0.3">
      <c r="A16" s="3">
        <f t="shared" si="1"/>
        <v>44845</v>
      </c>
      <c r="B16" s="2" t="str">
        <f t="shared" si="0"/>
        <v>Dienstag</v>
      </c>
      <c r="C16" s="2" t="str">
        <f>IF(ISNA(INDEX(Table_2[],MATCH(A16,Table_2[Feiertage NRW 20222],0),1)),"",INDEX(Table_2[],MATCH(A16,Table_2[Feiertage NRW 20222],0),1))</f>
        <v/>
      </c>
      <c r="D16" s="2"/>
      <c r="E16" s="21">
        <v>0.35416666666666669</v>
      </c>
      <c r="F16" s="21">
        <v>0.72916666666666663</v>
      </c>
      <c r="G16" s="21">
        <f>IF(AND(E16&lt;&gt;"",F16&lt;&gt;""),F16-E16-Zusammenfassung!$E$9,"")</f>
        <v>0.33333333333333326</v>
      </c>
      <c r="H16" s="23">
        <f>IF(G16&lt;&gt;"",(G16-Zusammenfassung!$E$7)*24,"")</f>
        <v>-1.3322676295501878E-15</v>
      </c>
    </row>
    <row r="17" spans="1:8" x14ac:dyDescent="0.3">
      <c r="A17" s="3">
        <f t="shared" si="1"/>
        <v>44846</v>
      </c>
      <c r="B17" s="2" t="str">
        <f t="shared" si="0"/>
        <v>Mittwoch</v>
      </c>
      <c r="C17" s="2" t="str">
        <f>IF(ISNA(INDEX(Table_2[],MATCH(A17,Table_2[Feiertage NRW 20222],0),1)),"",INDEX(Table_2[],MATCH(A17,Table_2[Feiertage NRW 20222],0),1))</f>
        <v/>
      </c>
      <c r="D17" s="2"/>
      <c r="E17" s="21">
        <v>0.35416666666666669</v>
      </c>
      <c r="F17" s="21">
        <v>0.72916666666666663</v>
      </c>
      <c r="G17" s="21">
        <f>IF(AND(E17&lt;&gt;"",F17&lt;&gt;""),F17-E17-Zusammenfassung!$E$9,"")</f>
        <v>0.33333333333333326</v>
      </c>
      <c r="H17" s="23">
        <f>IF(G17&lt;&gt;"",(G17-Zusammenfassung!$E$7)*24,"")</f>
        <v>-1.3322676295501878E-15</v>
      </c>
    </row>
    <row r="18" spans="1:8" x14ac:dyDescent="0.3">
      <c r="A18" s="3">
        <f t="shared" si="1"/>
        <v>44847</v>
      </c>
      <c r="B18" s="2" t="str">
        <f t="shared" si="0"/>
        <v>Donnerstag</v>
      </c>
      <c r="C18" s="2" t="str">
        <f>IF(ISNA(INDEX(Table_2[],MATCH(A18,Table_2[Feiertage NRW 20222],0),1)),"",INDEX(Table_2[],MATCH(A18,Table_2[Feiertage NRW 20222],0),1))</f>
        <v/>
      </c>
      <c r="D18" s="2"/>
      <c r="E18" s="21">
        <v>0.35416666666666669</v>
      </c>
      <c r="F18" s="21">
        <v>0.72916666666666663</v>
      </c>
      <c r="G18" s="21">
        <f>IF(AND(E18&lt;&gt;"",F18&lt;&gt;""),F18-E18-Zusammenfassung!$E$9,"")</f>
        <v>0.33333333333333326</v>
      </c>
      <c r="H18" s="23">
        <f>IF(G18&lt;&gt;"",(G18-Zusammenfassung!$E$7)*24,"")</f>
        <v>-1.3322676295501878E-15</v>
      </c>
    </row>
    <row r="19" spans="1:8" x14ac:dyDescent="0.3">
      <c r="A19" s="3">
        <f t="shared" si="1"/>
        <v>44848</v>
      </c>
      <c r="B19" s="2" t="str">
        <f t="shared" si="0"/>
        <v>Freitag</v>
      </c>
      <c r="C19" s="2" t="str">
        <f>IF(ISNA(INDEX(Table_2[],MATCH(A19,Table_2[Feiertage NRW 20222],0),1)),"",INDEX(Table_2[],MATCH(A19,Table_2[Feiertage NRW 20222],0),1))</f>
        <v/>
      </c>
      <c r="D19" s="2"/>
      <c r="E19" s="21">
        <v>0.35416666666666669</v>
      </c>
      <c r="F19" s="21">
        <v>0.72916666666666663</v>
      </c>
      <c r="G19" s="21">
        <f>IF(AND(E19&lt;&gt;"",F19&lt;&gt;""),F19-E19-Zusammenfassung!$E$9,"")</f>
        <v>0.33333333333333326</v>
      </c>
      <c r="H19" s="23">
        <f>IF(G19&lt;&gt;"",(G19-Zusammenfassung!$E$7)*24,"")</f>
        <v>-1.3322676295501878E-15</v>
      </c>
    </row>
    <row r="20" spans="1:8" x14ac:dyDescent="0.3">
      <c r="A20" s="3">
        <f t="shared" si="1"/>
        <v>44849</v>
      </c>
      <c r="B20" s="2" t="str">
        <f t="shared" si="0"/>
        <v>Samstag</v>
      </c>
      <c r="C20" s="2" t="str">
        <f>IF(ISNA(INDEX(Table_2[],MATCH(A20,Table_2[Feiertage NRW 20222],0),1)),"",INDEX(Table_2[],MATCH(A20,Table_2[Feiertage NRW 20222],0),1))</f>
        <v/>
      </c>
      <c r="D20" s="2"/>
      <c r="E20" s="21">
        <v>0.35416666666666669</v>
      </c>
      <c r="F20" s="21">
        <v>0.72916666666666663</v>
      </c>
      <c r="G20" s="21">
        <f>IF(AND(E20&lt;&gt;"",F20&lt;&gt;""),F20-E20-Zusammenfassung!$E$9,"")</f>
        <v>0.33333333333333326</v>
      </c>
      <c r="H20" s="23">
        <f>IF(G20&lt;&gt;"",(G20-Zusammenfassung!$E$7)*24,"")</f>
        <v>-1.3322676295501878E-15</v>
      </c>
    </row>
    <row r="21" spans="1:8" x14ac:dyDescent="0.3">
      <c r="A21" s="3">
        <f t="shared" si="1"/>
        <v>44850</v>
      </c>
      <c r="B21" s="2" t="str">
        <f t="shared" si="0"/>
        <v>Sonntag</v>
      </c>
      <c r="C21" s="2" t="str">
        <f>IF(ISNA(INDEX(Table_2[],MATCH(A21,Table_2[Feiertage NRW 20222],0),1)),"",INDEX(Table_2[],MATCH(A21,Table_2[Feiertage NRW 20222],0),1))</f>
        <v/>
      </c>
      <c r="D21" s="2"/>
      <c r="E21" s="21">
        <v>0.35416666666666669</v>
      </c>
      <c r="F21" s="21">
        <v>0.72916666666666663</v>
      </c>
      <c r="G21" s="21">
        <f>IF(AND(E21&lt;&gt;"",F21&lt;&gt;""),F21-E21-Zusammenfassung!$E$9,"")</f>
        <v>0.33333333333333326</v>
      </c>
      <c r="H21" s="23">
        <f>IF(G21&lt;&gt;"",(G21-Zusammenfassung!$E$7)*24,"")</f>
        <v>-1.3322676295501878E-15</v>
      </c>
    </row>
    <row r="22" spans="1:8" x14ac:dyDescent="0.3">
      <c r="A22" s="3">
        <f t="shared" si="1"/>
        <v>44851</v>
      </c>
      <c r="B22" s="2" t="str">
        <f t="shared" si="0"/>
        <v>Montag</v>
      </c>
      <c r="C22" s="2" t="str">
        <f>IF(ISNA(INDEX(Table_2[],MATCH(A22,Table_2[Feiertage NRW 20222],0),1)),"",INDEX(Table_2[],MATCH(A22,Table_2[Feiertage NRW 20222],0),1))</f>
        <v/>
      </c>
      <c r="D22" s="2"/>
      <c r="E22" s="21">
        <v>0.35416666666666669</v>
      </c>
      <c r="F22" s="21">
        <v>0.72916666666666663</v>
      </c>
      <c r="G22" s="21">
        <f>IF(AND(E22&lt;&gt;"",F22&lt;&gt;""),F22-E22-Zusammenfassung!$E$9,"")</f>
        <v>0.33333333333333326</v>
      </c>
      <c r="H22" s="23">
        <f>IF(G22&lt;&gt;"",(G22-Zusammenfassung!$E$7)*24,"")</f>
        <v>-1.3322676295501878E-15</v>
      </c>
    </row>
    <row r="23" spans="1:8" x14ac:dyDescent="0.3">
      <c r="A23" s="3">
        <f t="shared" si="1"/>
        <v>44852</v>
      </c>
      <c r="B23" s="2" t="str">
        <f t="shared" si="0"/>
        <v>Dienstag</v>
      </c>
      <c r="C23" s="2" t="str">
        <f>IF(ISNA(INDEX(Table_2[],MATCH(A23,Table_2[Feiertage NRW 20222],0),1)),"",INDEX(Table_2[],MATCH(A23,Table_2[Feiertage NRW 20222],0),1))</f>
        <v/>
      </c>
      <c r="D23" s="2"/>
      <c r="E23" s="21">
        <v>0.35416666666666669</v>
      </c>
      <c r="F23" s="21">
        <v>0.72916666666666663</v>
      </c>
      <c r="G23" s="21">
        <f>IF(AND(E23&lt;&gt;"",F23&lt;&gt;""),F23-E23-Zusammenfassung!$E$9,"")</f>
        <v>0.33333333333333326</v>
      </c>
      <c r="H23" s="23">
        <f>IF(G23&lt;&gt;"",(G23-Zusammenfassung!$E$7)*24,"")</f>
        <v>-1.3322676295501878E-15</v>
      </c>
    </row>
    <row r="24" spans="1:8" x14ac:dyDescent="0.3">
      <c r="A24" s="3">
        <f t="shared" si="1"/>
        <v>44853</v>
      </c>
      <c r="B24" s="2" t="str">
        <f t="shared" si="0"/>
        <v>Mittwoch</v>
      </c>
      <c r="C24" s="2" t="str">
        <f>IF(ISNA(INDEX(Table_2[],MATCH(A24,Table_2[Feiertage NRW 20222],0),1)),"",INDEX(Table_2[],MATCH(A24,Table_2[Feiertage NRW 20222],0),1))</f>
        <v/>
      </c>
      <c r="D24" s="2"/>
      <c r="E24" s="21">
        <v>0.35416666666666669</v>
      </c>
      <c r="F24" s="21">
        <v>0.72916666666666663</v>
      </c>
      <c r="G24" s="21">
        <f>IF(AND(E24&lt;&gt;"",F24&lt;&gt;""),F24-E24-Zusammenfassung!$E$9,"")</f>
        <v>0.33333333333333326</v>
      </c>
      <c r="H24" s="23">
        <f>IF(G24&lt;&gt;"",(G24-Zusammenfassung!$E$7)*24,"")</f>
        <v>-1.3322676295501878E-15</v>
      </c>
    </row>
    <row r="25" spans="1:8" x14ac:dyDescent="0.3">
      <c r="A25" s="3">
        <f t="shared" si="1"/>
        <v>44854</v>
      </c>
      <c r="B25" s="2" t="str">
        <f t="shared" si="0"/>
        <v>Donnerstag</v>
      </c>
      <c r="C25" s="2" t="str">
        <f>IF(ISNA(INDEX(Table_2[],MATCH(A25,Table_2[Feiertage NRW 20222],0),1)),"",INDEX(Table_2[],MATCH(A25,Table_2[Feiertage NRW 20222],0),1))</f>
        <v/>
      </c>
      <c r="D25" s="2"/>
      <c r="E25" s="21">
        <v>0.35416666666666669</v>
      </c>
      <c r="F25" s="21">
        <v>0.72916666666666663</v>
      </c>
      <c r="G25" s="21">
        <f>IF(AND(E25&lt;&gt;"",F25&lt;&gt;""),F25-E25-Zusammenfassung!$E$9,"")</f>
        <v>0.33333333333333326</v>
      </c>
      <c r="H25" s="23">
        <f>IF(G25&lt;&gt;"",(G25-Zusammenfassung!$E$7)*24,"")</f>
        <v>-1.3322676295501878E-15</v>
      </c>
    </row>
    <row r="26" spans="1:8" x14ac:dyDescent="0.3">
      <c r="A26" s="3">
        <f t="shared" si="1"/>
        <v>44855</v>
      </c>
      <c r="B26" s="2" t="str">
        <f t="shared" si="0"/>
        <v>Freitag</v>
      </c>
      <c r="C26" s="2" t="str">
        <f>IF(ISNA(INDEX(Table_2[],MATCH(A26,Table_2[Feiertage NRW 20222],0),1)),"",INDEX(Table_2[],MATCH(A26,Table_2[Feiertage NRW 20222],0),1))</f>
        <v/>
      </c>
      <c r="D26" s="2"/>
      <c r="E26" s="21">
        <v>0.35416666666666669</v>
      </c>
      <c r="F26" s="21">
        <v>0.72916666666666663</v>
      </c>
      <c r="G26" s="21">
        <f>IF(AND(E26&lt;&gt;"",F26&lt;&gt;""),F26-E26-Zusammenfassung!$E$9,"")</f>
        <v>0.33333333333333326</v>
      </c>
      <c r="H26" s="23">
        <f>IF(G26&lt;&gt;"",(G26-Zusammenfassung!$E$7)*24,"")</f>
        <v>-1.3322676295501878E-15</v>
      </c>
    </row>
    <row r="27" spans="1:8" x14ac:dyDescent="0.3">
      <c r="A27" s="3">
        <f t="shared" si="1"/>
        <v>44856</v>
      </c>
      <c r="B27" s="2" t="str">
        <f t="shared" si="0"/>
        <v>Samstag</v>
      </c>
      <c r="C27" s="2" t="str">
        <f>IF(ISNA(INDEX(Table_2[],MATCH(A27,Table_2[Feiertage NRW 20222],0),1)),"",INDEX(Table_2[],MATCH(A27,Table_2[Feiertage NRW 20222],0),1))</f>
        <v/>
      </c>
      <c r="D27" s="2"/>
      <c r="E27" s="21">
        <v>0.35416666666666669</v>
      </c>
      <c r="F27" s="21">
        <v>0.72916666666666663</v>
      </c>
      <c r="G27" s="21">
        <f>IF(AND(E27&lt;&gt;"",F27&lt;&gt;""),F27-E27-Zusammenfassung!$E$9,"")</f>
        <v>0.33333333333333326</v>
      </c>
      <c r="H27" s="23">
        <f>IF(G27&lt;&gt;"",(G27-Zusammenfassung!$E$7)*24,"")</f>
        <v>-1.3322676295501878E-15</v>
      </c>
    </row>
    <row r="28" spans="1:8" x14ac:dyDescent="0.3">
      <c r="A28" s="3">
        <f t="shared" si="1"/>
        <v>44857</v>
      </c>
      <c r="B28" s="2" t="str">
        <f t="shared" si="0"/>
        <v>Sonntag</v>
      </c>
      <c r="C28" s="2" t="str">
        <f>IF(ISNA(INDEX(Table_2[],MATCH(A28,Table_2[Feiertage NRW 20222],0),1)),"",INDEX(Table_2[],MATCH(A28,Table_2[Feiertage NRW 20222],0),1))</f>
        <v/>
      </c>
      <c r="D28" s="2"/>
      <c r="E28" s="21">
        <v>0.35416666666666669</v>
      </c>
      <c r="F28" s="21">
        <v>0.72916666666666663</v>
      </c>
      <c r="G28" s="21">
        <f>IF(AND(E28&lt;&gt;"",F28&lt;&gt;""),F28-E28-Zusammenfassung!$E$9,"")</f>
        <v>0.33333333333333326</v>
      </c>
      <c r="H28" s="23">
        <f>IF(G28&lt;&gt;"",(G28-Zusammenfassung!$E$7)*24,"")</f>
        <v>-1.3322676295501878E-15</v>
      </c>
    </row>
    <row r="29" spans="1:8" x14ac:dyDescent="0.3">
      <c r="A29" s="3">
        <f t="shared" si="1"/>
        <v>44858</v>
      </c>
      <c r="B29" s="2" t="str">
        <f t="shared" si="0"/>
        <v>Montag</v>
      </c>
      <c r="C29" s="2" t="str">
        <f>IF(ISNA(INDEX(Table_2[],MATCH(A29,Table_2[Feiertage NRW 20222],0),1)),"",INDEX(Table_2[],MATCH(A29,Table_2[Feiertage NRW 20222],0),1))</f>
        <v/>
      </c>
      <c r="D29" s="2"/>
      <c r="E29" s="21">
        <v>0.35416666666666669</v>
      </c>
      <c r="F29" s="21">
        <v>0.72916666666666663</v>
      </c>
      <c r="G29" s="21">
        <f>IF(AND(E29&lt;&gt;"",F29&lt;&gt;""),F29-E29-Zusammenfassung!$E$9,"")</f>
        <v>0.33333333333333326</v>
      </c>
      <c r="H29" s="23">
        <f>IF(G29&lt;&gt;"",(G29-Zusammenfassung!$E$7)*24,"")</f>
        <v>-1.3322676295501878E-15</v>
      </c>
    </row>
    <row r="30" spans="1:8" x14ac:dyDescent="0.3">
      <c r="A30" s="3">
        <f t="shared" si="1"/>
        <v>44859</v>
      </c>
      <c r="B30" s="2" t="str">
        <f t="shared" si="0"/>
        <v>Dienstag</v>
      </c>
      <c r="C30" s="2" t="str">
        <f>IF(ISNA(INDEX(Table_2[],MATCH(A30,Table_2[Feiertage NRW 20222],0),1)),"",INDEX(Table_2[],MATCH(A30,Table_2[Feiertage NRW 20222],0),1))</f>
        <v/>
      </c>
      <c r="D30" s="2"/>
      <c r="E30" s="21">
        <v>0.35416666666666669</v>
      </c>
      <c r="F30" s="21">
        <v>0.72916666666666663</v>
      </c>
      <c r="G30" s="21">
        <f>IF(AND(E30&lt;&gt;"",F30&lt;&gt;""),F30-E30-Zusammenfassung!$E$9,"")</f>
        <v>0.33333333333333326</v>
      </c>
      <c r="H30" s="23">
        <f>IF(G30&lt;&gt;"",(G30-Zusammenfassung!$E$7)*24,"")</f>
        <v>-1.3322676295501878E-15</v>
      </c>
    </row>
    <row r="31" spans="1:8" x14ac:dyDescent="0.3">
      <c r="A31" s="3">
        <f t="shared" si="1"/>
        <v>44860</v>
      </c>
      <c r="B31" s="2" t="str">
        <f t="shared" si="0"/>
        <v>Mittwoch</v>
      </c>
      <c r="C31" s="2" t="str">
        <f>IF(ISNA(INDEX(Table_2[],MATCH(A31,Table_2[Feiertage NRW 20222],0),1)),"",INDEX(Table_2[],MATCH(A31,Table_2[Feiertage NRW 20222],0),1))</f>
        <v/>
      </c>
      <c r="D31" s="2"/>
      <c r="E31" s="21">
        <v>0.35416666666666669</v>
      </c>
      <c r="F31" s="21">
        <v>0.72916666666666663</v>
      </c>
      <c r="G31" s="21">
        <f>IF(AND(E31&lt;&gt;"",F31&lt;&gt;""),F31-E31-Zusammenfassung!$E$9,"")</f>
        <v>0.33333333333333326</v>
      </c>
      <c r="H31" s="23">
        <f>IF(G31&lt;&gt;"",(G31-Zusammenfassung!$E$7)*24,"")</f>
        <v>-1.3322676295501878E-15</v>
      </c>
    </row>
    <row r="32" spans="1:8" x14ac:dyDescent="0.3">
      <c r="A32" s="3">
        <f t="shared" si="1"/>
        <v>44861</v>
      </c>
      <c r="B32" s="2" t="str">
        <f t="shared" si="0"/>
        <v>Donnerstag</v>
      </c>
      <c r="C32" s="2" t="str">
        <f>IF(ISNA(INDEX(Table_2[],MATCH(A32,Table_2[Feiertage NRW 20222],0),1)),"",INDEX(Table_2[],MATCH(A32,Table_2[Feiertage NRW 20222],0),1))</f>
        <v/>
      </c>
      <c r="D32" s="2"/>
      <c r="E32" s="21">
        <v>0.35416666666666669</v>
      </c>
      <c r="F32" s="21">
        <v>0.72916666666666663</v>
      </c>
      <c r="G32" s="21">
        <f>IF(AND(E32&lt;&gt;"",F32&lt;&gt;""),F32-E32-Zusammenfassung!$E$9,"")</f>
        <v>0.33333333333333326</v>
      </c>
      <c r="H32" s="23">
        <f>IF(G32&lt;&gt;"",(G32-Zusammenfassung!$E$7)*24,"")</f>
        <v>-1.3322676295501878E-15</v>
      </c>
    </row>
    <row r="33" spans="1:8" x14ac:dyDescent="0.3">
      <c r="A33" s="3">
        <f t="shared" si="1"/>
        <v>44862</v>
      </c>
      <c r="B33" s="2" t="str">
        <f t="shared" si="0"/>
        <v>Freitag</v>
      </c>
      <c r="C33" s="2" t="str">
        <f>IF(ISNA(INDEX(Table_2[],MATCH(A33,Table_2[Feiertage NRW 20222],0),1)),"",INDEX(Table_2[],MATCH(A33,Table_2[Feiertage NRW 20222],0),1))</f>
        <v/>
      </c>
      <c r="D33" s="2"/>
      <c r="E33" s="21">
        <v>0.35416666666666669</v>
      </c>
      <c r="F33" s="21">
        <v>0.72916666666666663</v>
      </c>
      <c r="G33" s="21">
        <f>IF(AND(E33&lt;&gt;"",F33&lt;&gt;""),F33-E33-Zusammenfassung!$E$9,"")</f>
        <v>0.33333333333333326</v>
      </c>
      <c r="H33" s="23">
        <f>IF(G33&lt;&gt;"",(G33-Zusammenfassung!$E$7)*24,"")</f>
        <v>-1.3322676295501878E-15</v>
      </c>
    </row>
    <row r="34" spans="1:8" x14ac:dyDescent="0.3">
      <c r="A34" s="3">
        <f t="shared" si="1"/>
        <v>44863</v>
      </c>
      <c r="B34" s="2" t="str">
        <f t="shared" si="0"/>
        <v>Samstag</v>
      </c>
      <c r="C34" s="2" t="str">
        <f>IF(ISNA(INDEX(Table_2[],MATCH(A34,Table_2[Feiertage NRW 20222],0),1)),"",INDEX(Table_2[],MATCH(A34,Table_2[Feiertage NRW 20222],0),1))</f>
        <v/>
      </c>
      <c r="D34" s="2"/>
      <c r="E34" s="21">
        <v>0.35416666666666669</v>
      </c>
      <c r="F34" s="21">
        <v>0.72916666666666663</v>
      </c>
      <c r="G34" s="21">
        <f>IF(AND(E34&lt;&gt;"",F34&lt;&gt;""),F34-E34-Zusammenfassung!$E$9,"")</f>
        <v>0.33333333333333326</v>
      </c>
      <c r="H34" s="23">
        <f>IF(G34&lt;&gt;"",(G34-Zusammenfassung!$E$7)*24,"")</f>
        <v>-1.3322676295501878E-15</v>
      </c>
    </row>
    <row r="35" spans="1:8" x14ac:dyDescent="0.3">
      <c r="A35" s="3">
        <f t="shared" si="1"/>
        <v>44864</v>
      </c>
      <c r="B35" s="2" t="str">
        <f t="shared" si="0"/>
        <v>Sonntag</v>
      </c>
      <c r="C35" s="2" t="str">
        <f>IF(ISNA(INDEX(Table_2[],MATCH(A35,Table_2[Feiertage NRW 20222],0),1)),"",INDEX(Table_2[],MATCH(A35,Table_2[Feiertage NRW 20222],0),1))</f>
        <v/>
      </c>
      <c r="D35" s="2"/>
      <c r="E35" s="21">
        <v>0.35416666666666669</v>
      </c>
      <c r="F35" s="21">
        <v>0.72916666666666663</v>
      </c>
      <c r="G35" s="21">
        <f>IF(AND(E35&lt;&gt;"",F35&lt;&gt;""),F35-E35-Zusammenfassung!$E$9,"")</f>
        <v>0.33333333333333326</v>
      </c>
      <c r="H35" s="23">
        <f>IF(G35&lt;&gt;"",(G35-Zusammenfassung!$E$7)*24,"")</f>
        <v>-1.3322676295501878E-15</v>
      </c>
    </row>
    <row r="36" spans="1:8" x14ac:dyDescent="0.3">
      <c r="A36" s="3">
        <f t="shared" si="1"/>
        <v>44865</v>
      </c>
      <c r="B36" s="2" t="str">
        <f t="shared" si="0"/>
        <v>Montag</v>
      </c>
      <c r="C36" s="2" t="str">
        <f>IF(ISNA(INDEX(Table_2[],MATCH(A36,Table_2[Feiertage NRW 20222],0),1)),"",INDEX(Table_2[],MATCH(A36,Table_2[Feiertage NRW 20222],0),1))</f>
        <v/>
      </c>
      <c r="D36" s="2"/>
      <c r="E36" s="21">
        <v>0.35416666666666669</v>
      </c>
      <c r="F36" s="21">
        <v>0.72916666666666663</v>
      </c>
      <c r="G36" s="21">
        <f>IF(AND(E36&lt;&gt;"",F36&lt;&gt;""),F36-E36-Zusammenfassung!$E$9,"")</f>
        <v>0.33333333333333326</v>
      </c>
      <c r="H36" s="23">
        <f>IF(G36&lt;&gt;"",(G36-Zusammenfassung!$E$7)*24,"")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9">
        <f>SUM(G6:G36)</f>
        <v>10.354166666666666</v>
      </c>
    </row>
    <row r="45" spans="1:8" x14ac:dyDescent="0.3">
      <c r="D45" s="7" t="s">
        <v>13</v>
      </c>
      <c r="E45" s="20">
        <f>SUM(H6:H36)</f>
        <v>0.49999999999996225</v>
      </c>
    </row>
  </sheetData>
  <conditionalFormatting sqref="A6:H36">
    <cfRule type="expression" dxfId="8" priority="2">
      <formula>$B6="Sonntag"</formula>
    </cfRule>
    <cfRule type="expression" dxfId="7" priority="3">
      <formula>$B6="Samstag"</formula>
    </cfRule>
  </conditionalFormatting>
  <conditionalFormatting sqref="H6:H36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231A1-1BE2-462D-8D57-7BA646304D41}">
  <dimension ref="A1:H45"/>
  <sheetViews>
    <sheetView zoomScale="70" zoomScaleNormal="70" workbookViewId="0">
      <selection activeCell="B4" sqref="B4"/>
    </sheetView>
  </sheetViews>
  <sheetFormatPr baseColWidth="10"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DATE(Zusammenfassung!B2,10,1)</f>
        <v>44835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22" t="s">
        <v>41</v>
      </c>
    </row>
    <row r="6" spans="1:8" x14ac:dyDescent="0.3">
      <c r="A6" s="3">
        <f>B3</f>
        <v>44835</v>
      </c>
      <c r="B6" s="2" t="str">
        <f>TEXT(A6,"TTTT")</f>
        <v>Samstag</v>
      </c>
      <c r="C6" s="2" t="str">
        <f>IF(ISNA(INDEX(Table_2[],MATCH(A6,Table_2[Feiertage NRW 20222],0),1)),"",INDEX(Table_2[],MATCH(A6,Table_2[Feiertage NRW 20222],0),1))</f>
        <v/>
      </c>
      <c r="D6" s="2"/>
      <c r="E6" s="21">
        <v>0.35416666666666669</v>
      </c>
      <c r="F6" s="21">
        <v>0.79166666666666663</v>
      </c>
      <c r="G6" s="21">
        <f>IF(AND(E6&lt;&gt;"",F6&lt;&gt;""),F6-E6-Zusammenfassung!$E$9,"")</f>
        <v>0.39583333333333326</v>
      </c>
      <c r="H6" s="23">
        <f>IF(G6&lt;&gt;"",(G6-Zusammenfassung!$E$7)*24,"")</f>
        <v>1.4999999999999987</v>
      </c>
    </row>
    <row r="7" spans="1:8" x14ac:dyDescent="0.3">
      <c r="A7" s="3">
        <f>A6+1</f>
        <v>44836</v>
      </c>
      <c r="B7" s="2" t="str">
        <f t="shared" ref="B7:B35" si="0">TEXT(A7,"TTTT")</f>
        <v>Sonntag</v>
      </c>
      <c r="C7" s="2" t="str">
        <f>IF(ISNA(INDEX(Table_2[],MATCH(A7,Table_2[Feiertage NRW 20222],0),1)),"",INDEX(Table_2[],MATCH(A7,Table_2[Feiertage NRW 20222],0),1))</f>
        <v/>
      </c>
      <c r="D7" s="2"/>
      <c r="E7" s="21">
        <v>0.35416666666666669</v>
      </c>
      <c r="F7" s="21">
        <v>0.64583333333333337</v>
      </c>
      <c r="G7" s="21">
        <f>IF(AND(E7&lt;&gt;"",F7&lt;&gt;""),F7-E7-Zusammenfassung!$E$9,"")</f>
        <v>0.25</v>
      </c>
      <c r="H7" s="23">
        <f>IF(G7&lt;&gt;"",(G7-Zusammenfassung!$E$7)*24,"")</f>
        <v>-1.9999999999999996</v>
      </c>
    </row>
    <row r="8" spans="1:8" x14ac:dyDescent="0.3">
      <c r="A8" s="3">
        <f t="shared" ref="A8:A36" si="1">A7+1</f>
        <v>44837</v>
      </c>
      <c r="B8" s="2" t="str">
        <f t="shared" si="0"/>
        <v>Montag</v>
      </c>
      <c r="C8" s="2" t="str">
        <f>IF(ISNA(INDEX(Table_2[],MATCH(A8,Table_2[Feiertage NRW 20222],0),1)),"",INDEX(Table_2[],MATCH(A8,Table_2[Feiertage NRW 20222],0),1))</f>
        <v>Tag der Deutschen Einheit</v>
      </c>
      <c r="D8" s="2"/>
      <c r="E8" s="21">
        <v>0.35416666666666669</v>
      </c>
      <c r="F8" s="21">
        <v>0.77083333333333337</v>
      </c>
      <c r="G8" s="21">
        <f>IF(AND(E8&lt;&gt;"",F8&lt;&gt;""),F8-E8-Zusammenfassung!$E$9,"")</f>
        <v>0.375</v>
      </c>
      <c r="H8" s="23">
        <f>IF(G8&lt;&gt;"",(G8-Zusammenfassung!$E$7)*24,"")</f>
        <v>1.0000000000000004</v>
      </c>
    </row>
    <row r="9" spans="1:8" x14ac:dyDescent="0.3">
      <c r="A9" s="3">
        <f t="shared" si="1"/>
        <v>44838</v>
      </c>
      <c r="B9" s="2" t="str">
        <f t="shared" si="0"/>
        <v>Dienstag</v>
      </c>
      <c r="C9" s="2" t="str">
        <f>IF(ISNA(INDEX(Table_2[],MATCH(A9,Table_2[Feiertage NRW 20222],0),1)),"",INDEX(Table_2[],MATCH(A9,Table_2[Feiertage NRW 20222],0),1))</f>
        <v/>
      </c>
      <c r="D9" s="2"/>
      <c r="E9" s="21">
        <v>0.35416666666666669</v>
      </c>
      <c r="F9" s="21">
        <v>0.72916666666666663</v>
      </c>
      <c r="G9" s="21">
        <f>IF(AND(E9&lt;&gt;"",F9&lt;&gt;""),F9-E9-Zusammenfassung!$E$9,"")</f>
        <v>0.33333333333333326</v>
      </c>
      <c r="H9" s="23">
        <f>IF(G9&lt;&gt;"",(G9-Zusammenfassung!$E$7)*24,"")</f>
        <v>-1.3322676295501878E-15</v>
      </c>
    </row>
    <row r="10" spans="1:8" x14ac:dyDescent="0.3">
      <c r="A10" s="3">
        <f t="shared" si="1"/>
        <v>44839</v>
      </c>
      <c r="B10" s="2" t="str">
        <f t="shared" si="0"/>
        <v>Mittwoch</v>
      </c>
      <c r="C10" s="2" t="str">
        <f>IF(ISNA(INDEX(Table_2[],MATCH(A10,Table_2[Feiertage NRW 20222],0),1)),"",INDEX(Table_2[],MATCH(A10,Table_2[Feiertage NRW 20222],0),1))</f>
        <v/>
      </c>
      <c r="D10" s="2"/>
      <c r="E10" s="21">
        <v>0.35416666666666669</v>
      </c>
      <c r="F10" s="21">
        <v>0.72916666666666663</v>
      </c>
      <c r="G10" s="21">
        <f>IF(AND(E10&lt;&gt;"",F10&lt;&gt;""),F10-E10-Zusammenfassung!$E$9,"")</f>
        <v>0.33333333333333326</v>
      </c>
      <c r="H10" s="23">
        <f>IF(G10&lt;&gt;"",(G10-Zusammenfassung!$E$7)*24,"")</f>
        <v>-1.3322676295501878E-15</v>
      </c>
    </row>
    <row r="11" spans="1:8" x14ac:dyDescent="0.3">
      <c r="A11" s="3">
        <f t="shared" si="1"/>
        <v>44840</v>
      </c>
      <c r="B11" s="2" t="str">
        <f t="shared" si="0"/>
        <v>Donnerstag</v>
      </c>
      <c r="C11" s="2" t="str">
        <f>IF(ISNA(INDEX(Table_2[],MATCH(A11,Table_2[Feiertage NRW 20222],0),1)),"",INDEX(Table_2[],MATCH(A11,Table_2[Feiertage NRW 20222],0),1))</f>
        <v/>
      </c>
      <c r="D11" s="2"/>
      <c r="E11" s="21">
        <v>0.35416666666666669</v>
      </c>
      <c r="F11" s="21">
        <v>0.72916666666666663</v>
      </c>
      <c r="G11" s="21">
        <f>IF(AND(E11&lt;&gt;"",F11&lt;&gt;""),F11-E11-Zusammenfassung!$E$9,"")</f>
        <v>0.33333333333333326</v>
      </c>
      <c r="H11" s="23">
        <f>IF(G11&lt;&gt;"",(G11-Zusammenfassung!$E$7)*24,"")</f>
        <v>-1.3322676295501878E-15</v>
      </c>
    </row>
    <row r="12" spans="1:8" x14ac:dyDescent="0.3">
      <c r="A12" s="3">
        <f t="shared" si="1"/>
        <v>44841</v>
      </c>
      <c r="B12" s="2" t="str">
        <f t="shared" si="0"/>
        <v>Freitag</v>
      </c>
      <c r="C12" s="2" t="str">
        <f>IF(ISNA(INDEX(Table_2[],MATCH(A12,Table_2[Feiertage NRW 20222],0),1)),"",INDEX(Table_2[],MATCH(A12,Table_2[Feiertage NRW 20222],0),1))</f>
        <v/>
      </c>
      <c r="D12" s="2"/>
      <c r="E12" s="21">
        <v>0.35416666666666669</v>
      </c>
      <c r="F12" s="21">
        <v>0.72916666666666663</v>
      </c>
      <c r="G12" s="21">
        <f>IF(AND(E12&lt;&gt;"",F12&lt;&gt;""),F12-E12-Zusammenfassung!$E$9,"")</f>
        <v>0.33333333333333326</v>
      </c>
      <c r="H12" s="23">
        <f>IF(G12&lt;&gt;"",(G12-Zusammenfassung!$E$7)*24,"")</f>
        <v>-1.3322676295501878E-15</v>
      </c>
    </row>
    <row r="13" spans="1:8" x14ac:dyDescent="0.3">
      <c r="A13" s="3">
        <f t="shared" si="1"/>
        <v>44842</v>
      </c>
      <c r="B13" s="2" t="str">
        <f t="shared" si="0"/>
        <v>Samstag</v>
      </c>
      <c r="C13" s="2" t="str">
        <f>IF(ISNA(INDEX(Table_2[],MATCH(A13,Table_2[Feiertage NRW 20222],0),1)),"",INDEX(Table_2[],MATCH(A13,Table_2[Feiertage NRW 20222],0),1))</f>
        <v/>
      </c>
      <c r="D13" s="2"/>
      <c r="E13" s="21">
        <v>0.35416666666666669</v>
      </c>
      <c r="F13" s="21">
        <v>0.72916666666666663</v>
      </c>
      <c r="G13" s="21">
        <f>IF(AND(E13&lt;&gt;"",F13&lt;&gt;""),F13-E13-Zusammenfassung!$E$9,"")</f>
        <v>0.33333333333333326</v>
      </c>
      <c r="H13" s="23">
        <f>IF(G13&lt;&gt;"",(G13-Zusammenfassung!$E$7)*24,"")</f>
        <v>-1.3322676295501878E-15</v>
      </c>
    </row>
    <row r="14" spans="1:8" x14ac:dyDescent="0.3">
      <c r="A14" s="3">
        <f t="shared" si="1"/>
        <v>44843</v>
      </c>
      <c r="B14" s="2" t="str">
        <f t="shared" si="0"/>
        <v>Sonntag</v>
      </c>
      <c r="C14" s="2" t="str">
        <f>IF(ISNA(INDEX(Table_2[],MATCH(A14,Table_2[Feiertage NRW 20222],0),1)),"",INDEX(Table_2[],MATCH(A14,Table_2[Feiertage NRW 20222],0),1))</f>
        <v/>
      </c>
      <c r="D14" s="2"/>
      <c r="E14" s="21">
        <v>0.35416666666666669</v>
      </c>
      <c r="F14" s="21">
        <v>0.72916666666666663</v>
      </c>
      <c r="G14" s="21">
        <f>IF(AND(E14&lt;&gt;"",F14&lt;&gt;""),F14-E14-Zusammenfassung!$E$9,"")</f>
        <v>0.33333333333333326</v>
      </c>
      <c r="H14" s="23">
        <f>IF(G14&lt;&gt;"",(G14-Zusammenfassung!$E$7)*24,"")</f>
        <v>-1.3322676295501878E-15</v>
      </c>
    </row>
    <row r="15" spans="1:8" x14ac:dyDescent="0.3">
      <c r="A15" s="3">
        <f t="shared" si="1"/>
        <v>44844</v>
      </c>
      <c r="B15" s="2" t="str">
        <f t="shared" si="0"/>
        <v>Montag</v>
      </c>
      <c r="C15" s="2" t="str">
        <f>IF(ISNA(INDEX(Table_2[],MATCH(A15,Table_2[Feiertage NRW 20222],0),1)),"",INDEX(Table_2[],MATCH(A15,Table_2[Feiertage NRW 20222],0),1))</f>
        <v/>
      </c>
      <c r="D15" s="2"/>
      <c r="E15" s="21">
        <v>0.35416666666666669</v>
      </c>
      <c r="F15" s="21">
        <v>0.72916666666666663</v>
      </c>
      <c r="G15" s="21">
        <f>IF(AND(E15&lt;&gt;"",F15&lt;&gt;""),F15-E15-Zusammenfassung!$E$9,"")</f>
        <v>0.33333333333333326</v>
      </c>
      <c r="H15" s="23">
        <f>IF(G15&lt;&gt;"",(G15-Zusammenfassung!$E$7)*24,"")</f>
        <v>-1.3322676295501878E-15</v>
      </c>
    </row>
    <row r="16" spans="1:8" x14ac:dyDescent="0.3">
      <c r="A16" s="3">
        <f t="shared" si="1"/>
        <v>44845</v>
      </c>
      <c r="B16" s="2" t="str">
        <f t="shared" si="0"/>
        <v>Dienstag</v>
      </c>
      <c r="C16" s="2" t="str">
        <f>IF(ISNA(INDEX(Table_2[],MATCH(A16,Table_2[Feiertage NRW 20222],0),1)),"",INDEX(Table_2[],MATCH(A16,Table_2[Feiertage NRW 20222],0),1))</f>
        <v/>
      </c>
      <c r="D16" s="2"/>
      <c r="E16" s="21">
        <v>0.35416666666666669</v>
      </c>
      <c r="F16" s="21">
        <v>0.72916666666666663</v>
      </c>
      <c r="G16" s="21">
        <f>IF(AND(E16&lt;&gt;"",F16&lt;&gt;""),F16-E16-Zusammenfassung!$E$9,"")</f>
        <v>0.33333333333333326</v>
      </c>
      <c r="H16" s="23">
        <f>IF(G16&lt;&gt;"",(G16-Zusammenfassung!$E$7)*24,"")</f>
        <v>-1.3322676295501878E-15</v>
      </c>
    </row>
    <row r="17" spans="1:8" x14ac:dyDescent="0.3">
      <c r="A17" s="3">
        <f t="shared" si="1"/>
        <v>44846</v>
      </c>
      <c r="B17" s="2" t="str">
        <f t="shared" si="0"/>
        <v>Mittwoch</v>
      </c>
      <c r="C17" s="2" t="str">
        <f>IF(ISNA(INDEX(Table_2[],MATCH(A17,Table_2[Feiertage NRW 20222],0),1)),"",INDEX(Table_2[],MATCH(A17,Table_2[Feiertage NRW 20222],0),1))</f>
        <v/>
      </c>
      <c r="D17" s="2"/>
      <c r="E17" s="21">
        <v>0.35416666666666669</v>
      </c>
      <c r="F17" s="21">
        <v>0.72916666666666663</v>
      </c>
      <c r="G17" s="21">
        <f>IF(AND(E17&lt;&gt;"",F17&lt;&gt;""),F17-E17-Zusammenfassung!$E$9,"")</f>
        <v>0.33333333333333326</v>
      </c>
      <c r="H17" s="23">
        <f>IF(G17&lt;&gt;"",(G17-Zusammenfassung!$E$7)*24,"")</f>
        <v>-1.3322676295501878E-15</v>
      </c>
    </row>
    <row r="18" spans="1:8" x14ac:dyDescent="0.3">
      <c r="A18" s="3">
        <f t="shared" si="1"/>
        <v>44847</v>
      </c>
      <c r="B18" s="2" t="str">
        <f t="shared" si="0"/>
        <v>Donnerstag</v>
      </c>
      <c r="C18" s="2" t="str">
        <f>IF(ISNA(INDEX(Table_2[],MATCH(A18,Table_2[Feiertage NRW 20222],0),1)),"",INDEX(Table_2[],MATCH(A18,Table_2[Feiertage NRW 20222],0),1))</f>
        <v/>
      </c>
      <c r="D18" s="2"/>
      <c r="E18" s="21">
        <v>0.35416666666666669</v>
      </c>
      <c r="F18" s="21">
        <v>0.72916666666666663</v>
      </c>
      <c r="G18" s="21">
        <f>IF(AND(E18&lt;&gt;"",F18&lt;&gt;""),F18-E18-Zusammenfassung!$E$9,"")</f>
        <v>0.33333333333333326</v>
      </c>
      <c r="H18" s="23">
        <f>IF(G18&lt;&gt;"",(G18-Zusammenfassung!$E$7)*24,"")</f>
        <v>-1.3322676295501878E-15</v>
      </c>
    </row>
    <row r="19" spans="1:8" x14ac:dyDescent="0.3">
      <c r="A19" s="3">
        <f t="shared" si="1"/>
        <v>44848</v>
      </c>
      <c r="B19" s="2" t="str">
        <f t="shared" si="0"/>
        <v>Freitag</v>
      </c>
      <c r="C19" s="2" t="str">
        <f>IF(ISNA(INDEX(Table_2[],MATCH(A19,Table_2[Feiertage NRW 20222],0),1)),"",INDEX(Table_2[],MATCH(A19,Table_2[Feiertage NRW 20222],0),1))</f>
        <v/>
      </c>
      <c r="D19" s="2"/>
      <c r="E19" s="21">
        <v>0.35416666666666669</v>
      </c>
      <c r="F19" s="21">
        <v>0.72916666666666663</v>
      </c>
      <c r="G19" s="21">
        <f>IF(AND(E19&lt;&gt;"",F19&lt;&gt;""),F19-E19-Zusammenfassung!$E$9,"")</f>
        <v>0.33333333333333326</v>
      </c>
      <c r="H19" s="23">
        <f>IF(G19&lt;&gt;"",(G19-Zusammenfassung!$E$7)*24,"")</f>
        <v>-1.3322676295501878E-15</v>
      </c>
    </row>
    <row r="20" spans="1:8" x14ac:dyDescent="0.3">
      <c r="A20" s="3">
        <f t="shared" si="1"/>
        <v>44849</v>
      </c>
      <c r="B20" s="2" t="str">
        <f t="shared" si="0"/>
        <v>Samstag</v>
      </c>
      <c r="C20" s="2" t="str">
        <f>IF(ISNA(INDEX(Table_2[],MATCH(A20,Table_2[Feiertage NRW 20222],0),1)),"",INDEX(Table_2[],MATCH(A20,Table_2[Feiertage NRW 20222],0),1))</f>
        <v/>
      </c>
      <c r="D20" s="2"/>
      <c r="E20" s="21">
        <v>0.35416666666666669</v>
      </c>
      <c r="F20" s="21">
        <v>0.72916666666666663</v>
      </c>
      <c r="G20" s="21">
        <f>IF(AND(E20&lt;&gt;"",F20&lt;&gt;""),F20-E20-Zusammenfassung!$E$9,"")</f>
        <v>0.33333333333333326</v>
      </c>
      <c r="H20" s="23">
        <f>IF(G20&lt;&gt;"",(G20-Zusammenfassung!$E$7)*24,"")</f>
        <v>-1.3322676295501878E-15</v>
      </c>
    </row>
    <row r="21" spans="1:8" x14ac:dyDescent="0.3">
      <c r="A21" s="3">
        <f t="shared" si="1"/>
        <v>44850</v>
      </c>
      <c r="B21" s="2" t="str">
        <f t="shared" si="0"/>
        <v>Sonntag</v>
      </c>
      <c r="C21" s="2" t="str">
        <f>IF(ISNA(INDEX(Table_2[],MATCH(A21,Table_2[Feiertage NRW 20222],0),1)),"",INDEX(Table_2[],MATCH(A21,Table_2[Feiertage NRW 20222],0),1))</f>
        <v/>
      </c>
      <c r="D21" s="2"/>
      <c r="E21" s="21">
        <v>0.35416666666666669</v>
      </c>
      <c r="F21" s="21">
        <v>0.72916666666666663</v>
      </c>
      <c r="G21" s="21">
        <f>IF(AND(E21&lt;&gt;"",F21&lt;&gt;""),F21-E21-Zusammenfassung!$E$9,"")</f>
        <v>0.33333333333333326</v>
      </c>
      <c r="H21" s="23">
        <f>IF(G21&lt;&gt;"",(G21-Zusammenfassung!$E$7)*24,"")</f>
        <v>-1.3322676295501878E-15</v>
      </c>
    </row>
    <row r="22" spans="1:8" x14ac:dyDescent="0.3">
      <c r="A22" s="3">
        <f t="shared" si="1"/>
        <v>44851</v>
      </c>
      <c r="B22" s="2" t="str">
        <f t="shared" si="0"/>
        <v>Montag</v>
      </c>
      <c r="C22" s="2" t="str">
        <f>IF(ISNA(INDEX(Table_2[],MATCH(A22,Table_2[Feiertage NRW 20222],0),1)),"",INDEX(Table_2[],MATCH(A22,Table_2[Feiertage NRW 20222],0),1))</f>
        <v/>
      </c>
      <c r="D22" s="2"/>
      <c r="E22" s="21">
        <v>0.35416666666666669</v>
      </c>
      <c r="F22" s="21">
        <v>0.72916666666666663</v>
      </c>
      <c r="G22" s="21">
        <f>IF(AND(E22&lt;&gt;"",F22&lt;&gt;""),F22-E22-Zusammenfassung!$E$9,"")</f>
        <v>0.33333333333333326</v>
      </c>
      <c r="H22" s="23">
        <f>IF(G22&lt;&gt;"",(G22-Zusammenfassung!$E$7)*24,"")</f>
        <v>-1.3322676295501878E-15</v>
      </c>
    </row>
    <row r="23" spans="1:8" x14ac:dyDescent="0.3">
      <c r="A23" s="3">
        <f t="shared" si="1"/>
        <v>44852</v>
      </c>
      <c r="B23" s="2" t="str">
        <f t="shared" si="0"/>
        <v>Dienstag</v>
      </c>
      <c r="C23" s="2" t="str">
        <f>IF(ISNA(INDEX(Table_2[],MATCH(A23,Table_2[Feiertage NRW 20222],0),1)),"",INDEX(Table_2[],MATCH(A23,Table_2[Feiertage NRW 20222],0),1))</f>
        <v/>
      </c>
      <c r="D23" s="2"/>
      <c r="E23" s="21">
        <v>0.35416666666666669</v>
      </c>
      <c r="F23" s="21">
        <v>0.72916666666666663</v>
      </c>
      <c r="G23" s="21">
        <f>IF(AND(E23&lt;&gt;"",F23&lt;&gt;""),F23-E23-Zusammenfassung!$E$9,"")</f>
        <v>0.33333333333333326</v>
      </c>
      <c r="H23" s="23">
        <f>IF(G23&lt;&gt;"",(G23-Zusammenfassung!$E$7)*24,"")</f>
        <v>-1.3322676295501878E-15</v>
      </c>
    </row>
    <row r="24" spans="1:8" x14ac:dyDescent="0.3">
      <c r="A24" s="3">
        <f t="shared" si="1"/>
        <v>44853</v>
      </c>
      <c r="B24" s="2" t="str">
        <f t="shared" si="0"/>
        <v>Mittwoch</v>
      </c>
      <c r="C24" s="2" t="str">
        <f>IF(ISNA(INDEX(Table_2[],MATCH(A24,Table_2[Feiertage NRW 20222],0),1)),"",INDEX(Table_2[],MATCH(A24,Table_2[Feiertage NRW 20222],0),1))</f>
        <v/>
      </c>
      <c r="D24" s="2"/>
      <c r="E24" s="21">
        <v>0.35416666666666669</v>
      </c>
      <c r="F24" s="21">
        <v>0.72916666666666663</v>
      </c>
      <c r="G24" s="21">
        <f>IF(AND(E24&lt;&gt;"",F24&lt;&gt;""),F24-E24-Zusammenfassung!$E$9,"")</f>
        <v>0.33333333333333326</v>
      </c>
      <c r="H24" s="23">
        <f>IF(G24&lt;&gt;"",(G24-Zusammenfassung!$E$7)*24,"")</f>
        <v>-1.3322676295501878E-15</v>
      </c>
    </row>
    <row r="25" spans="1:8" x14ac:dyDescent="0.3">
      <c r="A25" s="3">
        <f t="shared" si="1"/>
        <v>44854</v>
      </c>
      <c r="B25" s="2" t="str">
        <f t="shared" si="0"/>
        <v>Donnerstag</v>
      </c>
      <c r="C25" s="2" t="str">
        <f>IF(ISNA(INDEX(Table_2[],MATCH(A25,Table_2[Feiertage NRW 20222],0),1)),"",INDEX(Table_2[],MATCH(A25,Table_2[Feiertage NRW 20222],0),1))</f>
        <v/>
      </c>
      <c r="D25" s="2"/>
      <c r="E25" s="21">
        <v>0.35416666666666669</v>
      </c>
      <c r="F25" s="21">
        <v>0.72916666666666663</v>
      </c>
      <c r="G25" s="21">
        <f>IF(AND(E25&lt;&gt;"",F25&lt;&gt;""),F25-E25-Zusammenfassung!$E$9,"")</f>
        <v>0.33333333333333326</v>
      </c>
      <c r="H25" s="23">
        <f>IF(G25&lt;&gt;"",(G25-Zusammenfassung!$E$7)*24,"")</f>
        <v>-1.3322676295501878E-15</v>
      </c>
    </row>
    <row r="26" spans="1:8" x14ac:dyDescent="0.3">
      <c r="A26" s="3">
        <f t="shared" si="1"/>
        <v>44855</v>
      </c>
      <c r="B26" s="2" t="str">
        <f t="shared" si="0"/>
        <v>Freitag</v>
      </c>
      <c r="C26" s="2" t="str">
        <f>IF(ISNA(INDEX(Table_2[],MATCH(A26,Table_2[Feiertage NRW 20222],0),1)),"",INDEX(Table_2[],MATCH(A26,Table_2[Feiertage NRW 20222],0),1))</f>
        <v/>
      </c>
      <c r="D26" s="2"/>
      <c r="E26" s="21">
        <v>0.35416666666666669</v>
      </c>
      <c r="F26" s="21">
        <v>0.72916666666666663</v>
      </c>
      <c r="G26" s="21">
        <f>IF(AND(E26&lt;&gt;"",F26&lt;&gt;""),F26-E26-Zusammenfassung!$E$9,"")</f>
        <v>0.33333333333333326</v>
      </c>
      <c r="H26" s="23">
        <f>IF(G26&lt;&gt;"",(G26-Zusammenfassung!$E$7)*24,"")</f>
        <v>-1.3322676295501878E-15</v>
      </c>
    </row>
    <row r="27" spans="1:8" x14ac:dyDescent="0.3">
      <c r="A27" s="3">
        <f t="shared" si="1"/>
        <v>44856</v>
      </c>
      <c r="B27" s="2" t="str">
        <f t="shared" si="0"/>
        <v>Samstag</v>
      </c>
      <c r="C27" s="2" t="str">
        <f>IF(ISNA(INDEX(Table_2[],MATCH(A27,Table_2[Feiertage NRW 20222],0),1)),"",INDEX(Table_2[],MATCH(A27,Table_2[Feiertage NRW 20222],0),1))</f>
        <v/>
      </c>
      <c r="D27" s="2"/>
      <c r="E27" s="21">
        <v>0.35416666666666669</v>
      </c>
      <c r="F27" s="21">
        <v>0.72916666666666663</v>
      </c>
      <c r="G27" s="21">
        <f>IF(AND(E27&lt;&gt;"",F27&lt;&gt;""),F27-E27-Zusammenfassung!$E$9,"")</f>
        <v>0.33333333333333326</v>
      </c>
      <c r="H27" s="23">
        <f>IF(G27&lt;&gt;"",(G27-Zusammenfassung!$E$7)*24,"")</f>
        <v>-1.3322676295501878E-15</v>
      </c>
    </row>
    <row r="28" spans="1:8" x14ac:dyDescent="0.3">
      <c r="A28" s="3">
        <f t="shared" si="1"/>
        <v>44857</v>
      </c>
      <c r="B28" s="2" t="str">
        <f t="shared" si="0"/>
        <v>Sonntag</v>
      </c>
      <c r="C28" s="2" t="str">
        <f>IF(ISNA(INDEX(Table_2[],MATCH(A28,Table_2[Feiertage NRW 20222],0),1)),"",INDEX(Table_2[],MATCH(A28,Table_2[Feiertage NRW 20222],0),1))</f>
        <v/>
      </c>
      <c r="D28" s="2"/>
      <c r="E28" s="21">
        <v>0.35416666666666669</v>
      </c>
      <c r="F28" s="21">
        <v>0.72916666666666663</v>
      </c>
      <c r="G28" s="21">
        <f>IF(AND(E28&lt;&gt;"",F28&lt;&gt;""),F28-E28-Zusammenfassung!$E$9,"")</f>
        <v>0.33333333333333326</v>
      </c>
      <c r="H28" s="23">
        <f>IF(G28&lt;&gt;"",(G28-Zusammenfassung!$E$7)*24,"")</f>
        <v>-1.3322676295501878E-15</v>
      </c>
    </row>
    <row r="29" spans="1:8" x14ac:dyDescent="0.3">
      <c r="A29" s="3">
        <f t="shared" si="1"/>
        <v>44858</v>
      </c>
      <c r="B29" s="2" t="str">
        <f t="shared" si="0"/>
        <v>Montag</v>
      </c>
      <c r="C29" s="2" t="str">
        <f>IF(ISNA(INDEX(Table_2[],MATCH(A29,Table_2[Feiertage NRW 20222],0),1)),"",INDEX(Table_2[],MATCH(A29,Table_2[Feiertage NRW 20222],0),1))</f>
        <v/>
      </c>
      <c r="D29" s="2"/>
      <c r="E29" s="21">
        <v>0.35416666666666669</v>
      </c>
      <c r="F29" s="21">
        <v>0.72916666666666663</v>
      </c>
      <c r="G29" s="21">
        <f>IF(AND(E29&lt;&gt;"",F29&lt;&gt;""),F29-E29-Zusammenfassung!$E$9,"")</f>
        <v>0.33333333333333326</v>
      </c>
      <c r="H29" s="23">
        <f>IF(G29&lt;&gt;"",(G29-Zusammenfassung!$E$7)*24,"")</f>
        <v>-1.3322676295501878E-15</v>
      </c>
    </row>
    <row r="30" spans="1:8" x14ac:dyDescent="0.3">
      <c r="A30" s="3">
        <f t="shared" si="1"/>
        <v>44859</v>
      </c>
      <c r="B30" s="2" t="str">
        <f t="shared" si="0"/>
        <v>Dienstag</v>
      </c>
      <c r="C30" s="2" t="str">
        <f>IF(ISNA(INDEX(Table_2[],MATCH(A30,Table_2[Feiertage NRW 20222],0),1)),"",INDEX(Table_2[],MATCH(A30,Table_2[Feiertage NRW 20222],0),1))</f>
        <v/>
      </c>
      <c r="D30" s="2"/>
      <c r="E30" s="21">
        <v>0.35416666666666669</v>
      </c>
      <c r="F30" s="21">
        <v>0.72916666666666663</v>
      </c>
      <c r="G30" s="21">
        <f>IF(AND(E30&lt;&gt;"",F30&lt;&gt;""),F30-E30-Zusammenfassung!$E$9,"")</f>
        <v>0.33333333333333326</v>
      </c>
      <c r="H30" s="23">
        <f>IF(G30&lt;&gt;"",(G30-Zusammenfassung!$E$7)*24,"")</f>
        <v>-1.3322676295501878E-15</v>
      </c>
    </row>
    <row r="31" spans="1:8" x14ac:dyDescent="0.3">
      <c r="A31" s="3">
        <f t="shared" si="1"/>
        <v>44860</v>
      </c>
      <c r="B31" s="2" t="str">
        <f t="shared" si="0"/>
        <v>Mittwoch</v>
      </c>
      <c r="C31" s="2" t="str">
        <f>IF(ISNA(INDEX(Table_2[],MATCH(A31,Table_2[Feiertage NRW 20222],0),1)),"",INDEX(Table_2[],MATCH(A31,Table_2[Feiertage NRW 20222],0),1))</f>
        <v/>
      </c>
      <c r="D31" s="2"/>
      <c r="E31" s="21">
        <v>0.35416666666666669</v>
      </c>
      <c r="F31" s="21">
        <v>0.72916666666666663</v>
      </c>
      <c r="G31" s="21">
        <f>IF(AND(E31&lt;&gt;"",F31&lt;&gt;""),F31-E31-Zusammenfassung!$E$9,"")</f>
        <v>0.33333333333333326</v>
      </c>
      <c r="H31" s="23">
        <f>IF(G31&lt;&gt;"",(G31-Zusammenfassung!$E$7)*24,"")</f>
        <v>-1.3322676295501878E-15</v>
      </c>
    </row>
    <row r="32" spans="1:8" x14ac:dyDescent="0.3">
      <c r="A32" s="3">
        <f t="shared" si="1"/>
        <v>44861</v>
      </c>
      <c r="B32" s="2" t="str">
        <f t="shared" si="0"/>
        <v>Donnerstag</v>
      </c>
      <c r="C32" s="2" t="str">
        <f>IF(ISNA(INDEX(Table_2[],MATCH(A32,Table_2[Feiertage NRW 20222],0),1)),"",INDEX(Table_2[],MATCH(A32,Table_2[Feiertage NRW 20222],0),1))</f>
        <v/>
      </c>
      <c r="D32" s="2"/>
      <c r="E32" s="21">
        <v>0.35416666666666669</v>
      </c>
      <c r="F32" s="21">
        <v>0.72916666666666663</v>
      </c>
      <c r="G32" s="21">
        <f>IF(AND(E32&lt;&gt;"",F32&lt;&gt;""),F32-E32-Zusammenfassung!$E$9,"")</f>
        <v>0.33333333333333326</v>
      </c>
      <c r="H32" s="23">
        <f>IF(G32&lt;&gt;"",(G32-Zusammenfassung!$E$7)*24,"")</f>
        <v>-1.3322676295501878E-15</v>
      </c>
    </row>
    <row r="33" spans="1:8" x14ac:dyDescent="0.3">
      <c r="A33" s="3">
        <f t="shared" si="1"/>
        <v>44862</v>
      </c>
      <c r="B33" s="2" t="str">
        <f t="shared" si="0"/>
        <v>Freitag</v>
      </c>
      <c r="C33" s="2" t="str">
        <f>IF(ISNA(INDEX(Table_2[],MATCH(A33,Table_2[Feiertage NRW 20222],0),1)),"",INDEX(Table_2[],MATCH(A33,Table_2[Feiertage NRW 20222],0),1))</f>
        <v/>
      </c>
      <c r="D33" s="2"/>
      <c r="E33" s="21">
        <v>0.35416666666666669</v>
      </c>
      <c r="F33" s="21">
        <v>0.72916666666666663</v>
      </c>
      <c r="G33" s="21">
        <f>IF(AND(E33&lt;&gt;"",F33&lt;&gt;""),F33-E33-Zusammenfassung!$E$9,"")</f>
        <v>0.33333333333333326</v>
      </c>
      <c r="H33" s="23">
        <f>IF(G33&lt;&gt;"",(G33-Zusammenfassung!$E$7)*24,"")</f>
        <v>-1.3322676295501878E-15</v>
      </c>
    </row>
    <row r="34" spans="1:8" x14ac:dyDescent="0.3">
      <c r="A34" s="3">
        <f t="shared" si="1"/>
        <v>44863</v>
      </c>
      <c r="B34" s="2" t="str">
        <f t="shared" si="0"/>
        <v>Samstag</v>
      </c>
      <c r="C34" s="2" t="str">
        <f>IF(ISNA(INDEX(Table_2[],MATCH(A34,Table_2[Feiertage NRW 20222],0),1)),"",INDEX(Table_2[],MATCH(A34,Table_2[Feiertage NRW 20222],0),1))</f>
        <v/>
      </c>
      <c r="D34" s="2"/>
      <c r="E34" s="21">
        <v>0.35416666666666669</v>
      </c>
      <c r="F34" s="21">
        <v>0.72916666666666663</v>
      </c>
      <c r="G34" s="21">
        <f>IF(AND(E34&lt;&gt;"",F34&lt;&gt;""),F34-E34-Zusammenfassung!$E$9,"")</f>
        <v>0.33333333333333326</v>
      </c>
      <c r="H34" s="23">
        <f>IF(G34&lt;&gt;"",(G34-Zusammenfassung!$E$7)*24,"")</f>
        <v>-1.3322676295501878E-15</v>
      </c>
    </row>
    <row r="35" spans="1:8" x14ac:dyDescent="0.3">
      <c r="A35" s="3">
        <f t="shared" si="1"/>
        <v>44864</v>
      </c>
      <c r="B35" s="2" t="str">
        <f t="shared" si="0"/>
        <v>Sonntag</v>
      </c>
      <c r="C35" s="2" t="str">
        <f>IF(ISNA(INDEX(Table_2[],MATCH(A35,Table_2[Feiertage NRW 20222],0),1)),"",INDEX(Table_2[],MATCH(A35,Table_2[Feiertage NRW 20222],0),1))</f>
        <v/>
      </c>
      <c r="D35" s="2"/>
      <c r="E35" s="21">
        <v>0.35416666666666669</v>
      </c>
      <c r="F35" s="21">
        <v>0.72916666666666663</v>
      </c>
      <c r="G35" s="21">
        <f>IF(AND(E35&lt;&gt;"",F35&lt;&gt;""),F35-E35-Zusammenfassung!$E$9,"")</f>
        <v>0.33333333333333326</v>
      </c>
      <c r="H35" s="23">
        <f>IF(G35&lt;&gt;"",(G35-Zusammenfassung!$E$7)*24,"")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9">
        <f>SUM(G6:G36)</f>
        <v>10.020833333333332</v>
      </c>
    </row>
    <row r="45" spans="1:8" x14ac:dyDescent="0.3">
      <c r="D45" s="7" t="s">
        <v>13</v>
      </c>
      <c r="E45" s="20">
        <f>SUM(H6:H36)</f>
        <v>0.49999999999996358</v>
      </c>
    </row>
  </sheetData>
  <conditionalFormatting sqref="A6:H35">
    <cfRule type="expression" dxfId="5" priority="2">
      <formula>$B6="Sonntag"</formula>
    </cfRule>
    <cfRule type="expression" dxfId="4" priority="3">
      <formula>$B6="Samstag"</formula>
    </cfRule>
  </conditionalFormatting>
  <conditionalFormatting sqref="H6:H35">
    <cfRule type="cellIs" dxfId="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82F10-512E-4B2E-9619-39A8ECA51FCA}">
  <dimension ref="A1:H45"/>
  <sheetViews>
    <sheetView topLeftCell="A8" zoomScale="70" zoomScaleNormal="70" workbookViewId="0">
      <selection activeCell="E44" sqref="E44"/>
    </sheetView>
  </sheetViews>
  <sheetFormatPr baseColWidth="10"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DATE(Zusammenfassung!B2,12,1)</f>
        <v>44896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22" t="s">
        <v>41</v>
      </c>
    </row>
    <row r="6" spans="1:8" x14ac:dyDescent="0.3">
      <c r="A6" s="3">
        <f>B3</f>
        <v>44896</v>
      </c>
      <c r="B6" s="2" t="str">
        <f>TEXT(A6,"TTTT")</f>
        <v>Donnerstag</v>
      </c>
      <c r="C6" s="2" t="str">
        <f>IF(ISNA(INDEX(Table_2[],MATCH(A6,Table_2[Feiertage NRW 20222],0),1)),"",INDEX(Table_2[],MATCH(A6,Table_2[Feiertage NRW 20222],0),1))</f>
        <v/>
      </c>
      <c r="D6" s="2"/>
      <c r="E6" s="21">
        <v>0.35416666666666669</v>
      </c>
      <c r="F6" s="21">
        <v>0.79166666666666663</v>
      </c>
      <c r="G6" s="21">
        <f>IF(AND(E6&lt;&gt;"",F6&lt;&gt;""),F6-E6-Zusammenfassung!$E$9,"")</f>
        <v>0.39583333333333326</v>
      </c>
      <c r="H6" s="23">
        <f>IF(G6&lt;&gt;"",(G6-Zusammenfassung!$E$7)*24,"")</f>
        <v>1.4999999999999987</v>
      </c>
    </row>
    <row r="7" spans="1:8" x14ac:dyDescent="0.3">
      <c r="A7" s="3">
        <f>A6+1</f>
        <v>44897</v>
      </c>
      <c r="B7" s="2" t="str">
        <f t="shared" ref="B7:B36" si="0">TEXT(A7,"TTTT")</f>
        <v>Freitag</v>
      </c>
      <c r="C7" s="2" t="str">
        <f>IF(ISNA(INDEX(Table_2[],MATCH(A7,Table_2[Feiertage NRW 20222],0),1)),"",INDEX(Table_2[],MATCH(A7,Table_2[Feiertage NRW 20222],0),1))</f>
        <v/>
      </c>
      <c r="D7" s="2"/>
      <c r="E7" s="21">
        <v>0.35416666666666669</v>
      </c>
      <c r="F7" s="21">
        <v>0.64583333333333337</v>
      </c>
      <c r="G7" s="21">
        <f>IF(AND(E7&lt;&gt;"",F7&lt;&gt;""),F7-E7-Zusammenfassung!$E$9,"")</f>
        <v>0.25</v>
      </c>
      <c r="H7" s="23">
        <f>IF(G7&lt;&gt;"",(G7-Zusammenfassung!$E$7)*24,"")</f>
        <v>-1.9999999999999996</v>
      </c>
    </row>
    <row r="8" spans="1:8" x14ac:dyDescent="0.3">
      <c r="A8" s="3">
        <f t="shared" ref="A8:A36" si="1">A7+1</f>
        <v>44898</v>
      </c>
      <c r="B8" s="2" t="str">
        <f t="shared" si="0"/>
        <v>Samstag</v>
      </c>
      <c r="C8" s="2" t="str">
        <f>IF(ISNA(INDEX(Table_2[],MATCH(A8,Table_2[Feiertage NRW 20222],0),1)),"",INDEX(Table_2[],MATCH(A8,Table_2[Feiertage NRW 20222],0),1))</f>
        <v/>
      </c>
      <c r="D8" s="2"/>
      <c r="E8" s="21">
        <v>0.35416666666666669</v>
      </c>
      <c r="F8" s="21">
        <v>0.77083333333333337</v>
      </c>
      <c r="G8" s="21">
        <f>IF(AND(E8&lt;&gt;"",F8&lt;&gt;""),F8-E8-Zusammenfassung!$E$9,"")</f>
        <v>0.375</v>
      </c>
      <c r="H8" s="23">
        <f>IF(G8&lt;&gt;"",(G8-Zusammenfassung!$E$7)*24,"")</f>
        <v>1.0000000000000004</v>
      </c>
    </row>
    <row r="9" spans="1:8" x14ac:dyDescent="0.3">
      <c r="A9" s="3">
        <f t="shared" si="1"/>
        <v>44899</v>
      </c>
      <c r="B9" s="2" t="str">
        <f t="shared" si="0"/>
        <v>Sonntag</v>
      </c>
      <c r="C9" s="2" t="str">
        <f>IF(ISNA(INDEX(Table_2[],MATCH(A9,Table_2[Feiertage NRW 20222],0),1)),"",INDEX(Table_2[],MATCH(A9,Table_2[Feiertage NRW 20222],0),1))</f>
        <v/>
      </c>
      <c r="D9" s="2"/>
      <c r="E9" s="21">
        <v>0.35416666666666669</v>
      </c>
      <c r="F9" s="21">
        <v>0.72916666666666663</v>
      </c>
      <c r="G9" s="21">
        <f>IF(AND(E9&lt;&gt;"",F9&lt;&gt;""),F9-E9-Zusammenfassung!$E$9,"")</f>
        <v>0.33333333333333326</v>
      </c>
      <c r="H9" s="23">
        <f>IF(G9&lt;&gt;"",(G9-Zusammenfassung!$E$7)*24,"")</f>
        <v>-1.3322676295501878E-15</v>
      </c>
    </row>
    <row r="10" spans="1:8" x14ac:dyDescent="0.3">
      <c r="A10" s="3">
        <f t="shared" si="1"/>
        <v>44900</v>
      </c>
      <c r="B10" s="2" t="str">
        <f t="shared" si="0"/>
        <v>Montag</v>
      </c>
      <c r="C10" s="2" t="str">
        <f>IF(ISNA(INDEX(Table_2[],MATCH(A10,Table_2[Feiertage NRW 20222],0),1)),"",INDEX(Table_2[],MATCH(A10,Table_2[Feiertage NRW 20222],0),1))</f>
        <v/>
      </c>
      <c r="D10" s="2"/>
      <c r="E10" s="21">
        <v>0.35416666666666669</v>
      </c>
      <c r="F10" s="21">
        <v>0.72916666666666663</v>
      </c>
      <c r="G10" s="21">
        <f>IF(AND(E10&lt;&gt;"",F10&lt;&gt;""),F10-E10-Zusammenfassung!$E$9,"")</f>
        <v>0.33333333333333326</v>
      </c>
      <c r="H10" s="23">
        <f>IF(G10&lt;&gt;"",(G10-Zusammenfassung!$E$7)*24,"")</f>
        <v>-1.3322676295501878E-15</v>
      </c>
    </row>
    <row r="11" spans="1:8" x14ac:dyDescent="0.3">
      <c r="A11" s="3">
        <f t="shared" si="1"/>
        <v>44901</v>
      </c>
      <c r="B11" s="2" t="str">
        <f t="shared" si="0"/>
        <v>Dienstag</v>
      </c>
      <c r="C11" s="2" t="str">
        <f>IF(ISNA(INDEX(Table_2[],MATCH(A11,Table_2[Feiertage NRW 20222],0),1)),"",INDEX(Table_2[],MATCH(A11,Table_2[Feiertage NRW 20222],0),1))</f>
        <v/>
      </c>
      <c r="D11" s="2"/>
      <c r="E11" s="21">
        <v>0.35416666666666669</v>
      </c>
      <c r="F11" s="21">
        <v>0.72916666666666663</v>
      </c>
      <c r="G11" s="21">
        <f>IF(AND(E11&lt;&gt;"",F11&lt;&gt;""),F11-E11-Zusammenfassung!$E$9,"")</f>
        <v>0.33333333333333326</v>
      </c>
      <c r="H11" s="23">
        <f>IF(G11&lt;&gt;"",(G11-Zusammenfassung!$E$7)*24,"")</f>
        <v>-1.3322676295501878E-15</v>
      </c>
    </row>
    <row r="12" spans="1:8" x14ac:dyDescent="0.3">
      <c r="A12" s="3">
        <f t="shared" si="1"/>
        <v>44902</v>
      </c>
      <c r="B12" s="2" t="str">
        <f t="shared" si="0"/>
        <v>Mittwoch</v>
      </c>
      <c r="C12" s="2" t="str">
        <f>IF(ISNA(INDEX(Table_2[],MATCH(A12,Table_2[Feiertage NRW 20222],0),1)),"",INDEX(Table_2[],MATCH(A12,Table_2[Feiertage NRW 20222],0),1))</f>
        <v/>
      </c>
      <c r="D12" s="2"/>
      <c r="E12" s="21">
        <v>0.35416666666666669</v>
      </c>
      <c r="F12" s="21">
        <v>0.72916666666666663</v>
      </c>
      <c r="G12" s="21">
        <f>IF(AND(E12&lt;&gt;"",F12&lt;&gt;""),F12-E12-Zusammenfassung!$E$9,"")</f>
        <v>0.33333333333333326</v>
      </c>
      <c r="H12" s="23">
        <f>IF(G12&lt;&gt;"",(G12-Zusammenfassung!$E$7)*24,"")</f>
        <v>-1.3322676295501878E-15</v>
      </c>
    </row>
    <row r="13" spans="1:8" x14ac:dyDescent="0.3">
      <c r="A13" s="3">
        <f t="shared" si="1"/>
        <v>44903</v>
      </c>
      <c r="B13" s="2" t="str">
        <f t="shared" si="0"/>
        <v>Donnerstag</v>
      </c>
      <c r="C13" s="2" t="str">
        <f>IF(ISNA(INDEX(Table_2[],MATCH(A13,Table_2[Feiertage NRW 20222],0),1)),"",INDEX(Table_2[],MATCH(A13,Table_2[Feiertage NRW 20222],0),1))</f>
        <v/>
      </c>
      <c r="D13" s="2"/>
      <c r="E13" s="21">
        <v>0.35416666666666669</v>
      </c>
      <c r="F13" s="21">
        <v>0.72916666666666663</v>
      </c>
      <c r="G13" s="21">
        <f>IF(AND(E13&lt;&gt;"",F13&lt;&gt;""),F13-E13-Zusammenfassung!$E$9,"")</f>
        <v>0.33333333333333326</v>
      </c>
      <c r="H13" s="23">
        <f>IF(G13&lt;&gt;"",(G13-Zusammenfassung!$E$7)*24,"")</f>
        <v>-1.3322676295501878E-15</v>
      </c>
    </row>
    <row r="14" spans="1:8" x14ac:dyDescent="0.3">
      <c r="A14" s="3">
        <f t="shared" si="1"/>
        <v>44904</v>
      </c>
      <c r="B14" s="2" t="str">
        <f t="shared" si="0"/>
        <v>Freitag</v>
      </c>
      <c r="C14" s="2" t="str">
        <f>IF(ISNA(INDEX(Table_2[],MATCH(A14,Table_2[Feiertage NRW 20222],0),1)),"",INDEX(Table_2[],MATCH(A14,Table_2[Feiertage NRW 20222],0),1))</f>
        <v/>
      </c>
      <c r="D14" s="2"/>
      <c r="E14" s="21">
        <v>0.35416666666666669</v>
      </c>
      <c r="F14" s="21">
        <v>0.72916666666666663</v>
      </c>
      <c r="G14" s="21">
        <f>IF(AND(E14&lt;&gt;"",F14&lt;&gt;""),F14-E14-Zusammenfassung!$E$9,"")</f>
        <v>0.33333333333333326</v>
      </c>
      <c r="H14" s="23">
        <f>IF(G14&lt;&gt;"",(G14-Zusammenfassung!$E$7)*24,"")</f>
        <v>-1.3322676295501878E-15</v>
      </c>
    </row>
    <row r="15" spans="1:8" x14ac:dyDescent="0.3">
      <c r="A15" s="3">
        <f t="shared" si="1"/>
        <v>44905</v>
      </c>
      <c r="B15" s="2" t="str">
        <f t="shared" si="0"/>
        <v>Samstag</v>
      </c>
      <c r="C15" s="2" t="str">
        <f>IF(ISNA(INDEX(Table_2[],MATCH(A15,Table_2[Feiertage NRW 20222],0),1)),"",INDEX(Table_2[],MATCH(A15,Table_2[Feiertage NRW 20222],0),1))</f>
        <v/>
      </c>
      <c r="D15" s="2"/>
      <c r="E15" s="21">
        <v>0.35416666666666669</v>
      </c>
      <c r="F15" s="21">
        <v>0.72916666666666663</v>
      </c>
      <c r="G15" s="21">
        <f>IF(AND(E15&lt;&gt;"",F15&lt;&gt;""),F15-E15-Zusammenfassung!$E$9,"")</f>
        <v>0.33333333333333326</v>
      </c>
      <c r="H15" s="23">
        <f>IF(G15&lt;&gt;"",(G15-Zusammenfassung!$E$7)*24,"")</f>
        <v>-1.3322676295501878E-15</v>
      </c>
    </row>
    <row r="16" spans="1:8" x14ac:dyDescent="0.3">
      <c r="A16" s="3">
        <f t="shared" si="1"/>
        <v>44906</v>
      </c>
      <c r="B16" s="2" t="str">
        <f t="shared" si="0"/>
        <v>Sonntag</v>
      </c>
      <c r="C16" s="2" t="str">
        <f>IF(ISNA(INDEX(Table_2[],MATCH(A16,Table_2[Feiertage NRW 20222],0),1)),"",INDEX(Table_2[],MATCH(A16,Table_2[Feiertage NRW 20222],0),1))</f>
        <v/>
      </c>
      <c r="D16" s="2"/>
      <c r="E16" s="21">
        <v>0.35416666666666669</v>
      </c>
      <c r="F16" s="21">
        <v>0.72916666666666663</v>
      </c>
      <c r="G16" s="21">
        <f>IF(AND(E16&lt;&gt;"",F16&lt;&gt;""),F16-E16-Zusammenfassung!$E$9,"")</f>
        <v>0.33333333333333326</v>
      </c>
      <c r="H16" s="23">
        <f>IF(G16&lt;&gt;"",(G16-Zusammenfassung!$E$7)*24,"")</f>
        <v>-1.3322676295501878E-15</v>
      </c>
    </row>
    <row r="17" spans="1:8" x14ac:dyDescent="0.3">
      <c r="A17" s="3">
        <f t="shared" si="1"/>
        <v>44907</v>
      </c>
      <c r="B17" s="2" t="str">
        <f t="shared" si="0"/>
        <v>Montag</v>
      </c>
      <c r="C17" s="2" t="str">
        <f>IF(ISNA(INDEX(Table_2[],MATCH(A17,Table_2[Feiertage NRW 20222],0),1)),"",INDEX(Table_2[],MATCH(A17,Table_2[Feiertage NRW 20222],0),1))</f>
        <v/>
      </c>
      <c r="D17" s="2"/>
      <c r="E17" s="21">
        <v>0.35416666666666669</v>
      </c>
      <c r="F17" s="21">
        <v>0.72916666666666663</v>
      </c>
      <c r="G17" s="21">
        <f>IF(AND(E17&lt;&gt;"",F17&lt;&gt;""),F17-E17-Zusammenfassung!$E$9,"")</f>
        <v>0.33333333333333326</v>
      </c>
      <c r="H17" s="23">
        <f>IF(G17&lt;&gt;"",(G17-Zusammenfassung!$E$7)*24,"")</f>
        <v>-1.3322676295501878E-15</v>
      </c>
    </row>
    <row r="18" spans="1:8" x14ac:dyDescent="0.3">
      <c r="A18" s="3">
        <f t="shared" si="1"/>
        <v>44908</v>
      </c>
      <c r="B18" s="2" t="str">
        <f t="shared" si="0"/>
        <v>Dienstag</v>
      </c>
      <c r="C18" s="2" t="str">
        <f>IF(ISNA(INDEX(Table_2[],MATCH(A18,Table_2[Feiertage NRW 20222],0),1)),"",INDEX(Table_2[],MATCH(A18,Table_2[Feiertage NRW 20222],0),1))</f>
        <v/>
      </c>
      <c r="D18" s="2"/>
      <c r="E18" s="21">
        <v>0.35416666666666669</v>
      </c>
      <c r="F18" s="21">
        <v>0.72916666666666663</v>
      </c>
      <c r="G18" s="21">
        <f>IF(AND(E18&lt;&gt;"",F18&lt;&gt;""),F18-E18-Zusammenfassung!$E$9,"")</f>
        <v>0.33333333333333326</v>
      </c>
      <c r="H18" s="23">
        <f>IF(G18&lt;&gt;"",(G18-Zusammenfassung!$E$7)*24,"")</f>
        <v>-1.3322676295501878E-15</v>
      </c>
    </row>
    <row r="19" spans="1:8" x14ac:dyDescent="0.3">
      <c r="A19" s="3">
        <f t="shared" si="1"/>
        <v>44909</v>
      </c>
      <c r="B19" s="2" t="str">
        <f t="shared" si="0"/>
        <v>Mittwoch</v>
      </c>
      <c r="C19" s="2" t="str">
        <f>IF(ISNA(INDEX(Table_2[],MATCH(A19,Table_2[Feiertage NRW 20222],0),1)),"",INDEX(Table_2[],MATCH(A19,Table_2[Feiertage NRW 20222],0),1))</f>
        <v/>
      </c>
      <c r="D19" s="2"/>
      <c r="E19" s="21">
        <v>0.35416666666666669</v>
      </c>
      <c r="F19" s="21">
        <v>0.72916666666666663</v>
      </c>
      <c r="G19" s="21">
        <f>IF(AND(E19&lt;&gt;"",F19&lt;&gt;""),F19-E19-Zusammenfassung!$E$9,"")</f>
        <v>0.33333333333333326</v>
      </c>
      <c r="H19" s="23">
        <f>IF(G19&lt;&gt;"",(G19-Zusammenfassung!$E$7)*24,"")</f>
        <v>-1.3322676295501878E-15</v>
      </c>
    </row>
    <row r="20" spans="1:8" x14ac:dyDescent="0.3">
      <c r="A20" s="3">
        <f t="shared" si="1"/>
        <v>44910</v>
      </c>
      <c r="B20" s="2" t="str">
        <f t="shared" si="0"/>
        <v>Donnerstag</v>
      </c>
      <c r="C20" s="2" t="str">
        <f>IF(ISNA(INDEX(Table_2[],MATCH(A20,Table_2[Feiertage NRW 20222],0),1)),"",INDEX(Table_2[],MATCH(A20,Table_2[Feiertage NRW 20222],0),1))</f>
        <v/>
      </c>
      <c r="D20" s="2"/>
      <c r="E20" s="21">
        <v>0.35416666666666669</v>
      </c>
      <c r="F20" s="21">
        <v>0.72916666666666663</v>
      </c>
      <c r="G20" s="21">
        <f>IF(AND(E20&lt;&gt;"",F20&lt;&gt;""),F20-E20-Zusammenfassung!$E$9,"")</f>
        <v>0.33333333333333326</v>
      </c>
      <c r="H20" s="23">
        <f>IF(G20&lt;&gt;"",(G20-Zusammenfassung!$E$7)*24,"")</f>
        <v>-1.3322676295501878E-15</v>
      </c>
    </row>
    <row r="21" spans="1:8" x14ac:dyDescent="0.3">
      <c r="A21" s="3">
        <f t="shared" si="1"/>
        <v>44911</v>
      </c>
      <c r="B21" s="2" t="str">
        <f t="shared" si="0"/>
        <v>Freitag</v>
      </c>
      <c r="C21" s="2" t="str">
        <f>IF(ISNA(INDEX(Table_2[],MATCH(A21,Table_2[Feiertage NRW 20222],0),1)),"",INDEX(Table_2[],MATCH(A21,Table_2[Feiertage NRW 20222],0),1))</f>
        <v/>
      </c>
      <c r="D21" s="2"/>
      <c r="E21" s="21">
        <v>0.35416666666666669</v>
      </c>
      <c r="F21" s="21">
        <v>0.72916666666666663</v>
      </c>
      <c r="G21" s="21">
        <f>IF(AND(E21&lt;&gt;"",F21&lt;&gt;""),F21-E21-Zusammenfassung!$E$9,"")</f>
        <v>0.33333333333333326</v>
      </c>
      <c r="H21" s="23">
        <f>IF(G21&lt;&gt;"",(G21-Zusammenfassung!$E$7)*24,"")</f>
        <v>-1.3322676295501878E-15</v>
      </c>
    </row>
    <row r="22" spans="1:8" x14ac:dyDescent="0.3">
      <c r="A22" s="3">
        <f t="shared" si="1"/>
        <v>44912</v>
      </c>
      <c r="B22" s="2" t="str">
        <f t="shared" si="0"/>
        <v>Samstag</v>
      </c>
      <c r="C22" s="2" t="str">
        <f>IF(ISNA(INDEX(Table_2[],MATCH(A22,Table_2[Feiertage NRW 20222],0),1)),"",INDEX(Table_2[],MATCH(A22,Table_2[Feiertage NRW 20222],0),1))</f>
        <v/>
      </c>
      <c r="D22" s="2"/>
      <c r="E22" s="21">
        <v>0.35416666666666669</v>
      </c>
      <c r="F22" s="21">
        <v>0.72916666666666663</v>
      </c>
      <c r="G22" s="21">
        <f>IF(AND(E22&lt;&gt;"",F22&lt;&gt;""),F22-E22-Zusammenfassung!$E$9,"")</f>
        <v>0.33333333333333326</v>
      </c>
      <c r="H22" s="23">
        <f>IF(G22&lt;&gt;"",(G22-Zusammenfassung!$E$7)*24,"")</f>
        <v>-1.3322676295501878E-15</v>
      </c>
    </row>
    <row r="23" spans="1:8" x14ac:dyDescent="0.3">
      <c r="A23" s="3">
        <f t="shared" si="1"/>
        <v>44913</v>
      </c>
      <c r="B23" s="2" t="str">
        <f t="shared" si="0"/>
        <v>Sonntag</v>
      </c>
      <c r="C23" s="2" t="str">
        <f>IF(ISNA(INDEX(Table_2[],MATCH(A23,Table_2[Feiertage NRW 20222],0),1)),"",INDEX(Table_2[],MATCH(A23,Table_2[Feiertage NRW 20222],0),1))</f>
        <v/>
      </c>
      <c r="D23" s="2"/>
      <c r="E23" s="21">
        <v>0.35416666666666669</v>
      </c>
      <c r="F23" s="21">
        <v>0.72916666666666663</v>
      </c>
      <c r="G23" s="21">
        <f>IF(AND(E23&lt;&gt;"",F23&lt;&gt;""),F23-E23-Zusammenfassung!$E$9,"")</f>
        <v>0.33333333333333326</v>
      </c>
      <c r="H23" s="23">
        <f>IF(G23&lt;&gt;"",(G23-Zusammenfassung!$E$7)*24,"")</f>
        <v>-1.3322676295501878E-15</v>
      </c>
    </row>
    <row r="24" spans="1:8" x14ac:dyDescent="0.3">
      <c r="A24" s="3">
        <f t="shared" si="1"/>
        <v>44914</v>
      </c>
      <c r="B24" s="2" t="str">
        <f t="shared" si="0"/>
        <v>Montag</v>
      </c>
      <c r="C24" s="2" t="str">
        <f>IF(ISNA(INDEX(Table_2[],MATCH(A24,Table_2[Feiertage NRW 20222],0),1)),"",INDEX(Table_2[],MATCH(A24,Table_2[Feiertage NRW 20222],0),1))</f>
        <v/>
      </c>
      <c r="D24" s="2"/>
      <c r="E24" s="21">
        <v>0.35416666666666669</v>
      </c>
      <c r="F24" s="21">
        <v>0.72916666666666663</v>
      </c>
      <c r="G24" s="21">
        <f>IF(AND(E24&lt;&gt;"",F24&lt;&gt;""),F24-E24-Zusammenfassung!$E$9,"")</f>
        <v>0.33333333333333326</v>
      </c>
      <c r="H24" s="23">
        <f>IF(G24&lt;&gt;"",(G24-Zusammenfassung!$E$7)*24,"")</f>
        <v>-1.3322676295501878E-15</v>
      </c>
    </row>
    <row r="25" spans="1:8" x14ac:dyDescent="0.3">
      <c r="A25" s="3">
        <f t="shared" si="1"/>
        <v>44915</v>
      </c>
      <c r="B25" s="2" t="str">
        <f t="shared" si="0"/>
        <v>Dienstag</v>
      </c>
      <c r="C25" s="2" t="str">
        <f>IF(ISNA(INDEX(Table_2[],MATCH(A25,Table_2[Feiertage NRW 20222],0),1)),"",INDEX(Table_2[],MATCH(A25,Table_2[Feiertage NRW 20222],0),1))</f>
        <v/>
      </c>
      <c r="D25" s="2"/>
      <c r="E25" s="21">
        <v>0.35416666666666669</v>
      </c>
      <c r="F25" s="21">
        <v>0.72916666666666663</v>
      </c>
      <c r="G25" s="21">
        <f>IF(AND(E25&lt;&gt;"",F25&lt;&gt;""),F25-E25-Zusammenfassung!$E$9,"")</f>
        <v>0.33333333333333326</v>
      </c>
      <c r="H25" s="23">
        <f>IF(G25&lt;&gt;"",(G25-Zusammenfassung!$E$7)*24,"")</f>
        <v>-1.3322676295501878E-15</v>
      </c>
    </row>
    <row r="26" spans="1:8" x14ac:dyDescent="0.3">
      <c r="A26" s="3">
        <f t="shared" si="1"/>
        <v>44916</v>
      </c>
      <c r="B26" s="2" t="str">
        <f t="shared" si="0"/>
        <v>Mittwoch</v>
      </c>
      <c r="C26" s="2" t="str">
        <f>IF(ISNA(INDEX(Table_2[],MATCH(A26,Table_2[Feiertage NRW 20222],0),1)),"",INDEX(Table_2[],MATCH(A26,Table_2[Feiertage NRW 20222],0),1))</f>
        <v/>
      </c>
      <c r="D26" s="2"/>
      <c r="E26" s="21">
        <v>0.35416666666666669</v>
      </c>
      <c r="F26" s="21">
        <v>0.72916666666666663</v>
      </c>
      <c r="G26" s="21">
        <f>IF(AND(E26&lt;&gt;"",F26&lt;&gt;""),F26-E26-Zusammenfassung!$E$9,"")</f>
        <v>0.33333333333333326</v>
      </c>
      <c r="H26" s="23">
        <f>IF(G26&lt;&gt;"",(G26-Zusammenfassung!$E$7)*24,"")</f>
        <v>-1.3322676295501878E-15</v>
      </c>
    </row>
    <row r="27" spans="1:8" x14ac:dyDescent="0.3">
      <c r="A27" s="3">
        <f t="shared" si="1"/>
        <v>44917</v>
      </c>
      <c r="B27" s="2" t="str">
        <f t="shared" si="0"/>
        <v>Donnerstag</v>
      </c>
      <c r="C27" s="2" t="str">
        <f>IF(ISNA(INDEX(Table_2[],MATCH(A27,Table_2[Feiertage NRW 20222],0),1)),"",INDEX(Table_2[],MATCH(A27,Table_2[Feiertage NRW 20222],0),1))</f>
        <v/>
      </c>
      <c r="D27" s="2"/>
      <c r="E27" s="21">
        <v>0.35416666666666669</v>
      </c>
      <c r="F27" s="21">
        <v>0.72916666666666663</v>
      </c>
      <c r="G27" s="21">
        <f>IF(AND(E27&lt;&gt;"",F27&lt;&gt;""),F27-E27-Zusammenfassung!$E$9,"")</f>
        <v>0.33333333333333326</v>
      </c>
      <c r="H27" s="23">
        <f>IF(G27&lt;&gt;"",(G27-Zusammenfassung!$E$7)*24,"")</f>
        <v>-1.3322676295501878E-15</v>
      </c>
    </row>
    <row r="28" spans="1:8" x14ac:dyDescent="0.3">
      <c r="A28" s="3">
        <f t="shared" si="1"/>
        <v>44918</v>
      </c>
      <c r="B28" s="2" t="str">
        <f t="shared" si="0"/>
        <v>Freitag</v>
      </c>
      <c r="C28" s="2" t="str">
        <f>IF(ISNA(INDEX(Table_2[],MATCH(A28,Table_2[Feiertage NRW 20222],0),1)),"",INDEX(Table_2[],MATCH(A28,Table_2[Feiertage NRW 20222],0),1))</f>
        <v/>
      </c>
      <c r="D28" s="2"/>
      <c r="E28" s="21">
        <v>0.35416666666666669</v>
      </c>
      <c r="F28" s="21">
        <v>0.72916666666666663</v>
      </c>
      <c r="G28" s="21">
        <f>IF(AND(E28&lt;&gt;"",F28&lt;&gt;""),F28-E28-Zusammenfassung!$E$9,"")</f>
        <v>0.33333333333333326</v>
      </c>
      <c r="H28" s="23">
        <f>IF(G28&lt;&gt;"",(G28-Zusammenfassung!$E$7)*24,"")</f>
        <v>-1.3322676295501878E-15</v>
      </c>
    </row>
    <row r="29" spans="1:8" x14ac:dyDescent="0.3">
      <c r="A29" s="3">
        <f t="shared" si="1"/>
        <v>44919</v>
      </c>
      <c r="B29" s="2" t="str">
        <f t="shared" si="0"/>
        <v>Samstag</v>
      </c>
      <c r="C29" s="2" t="str">
        <f>IF(ISNA(INDEX(Table_2[],MATCH(A29,Table_2[Feiertage NRW 20222],0),1)),"",INDEX(Table_2[],MATCH(A29,Table_2[Feiertage NRW 20222],0),1))</f>
        <v/>
      </c>
      <c r="D29" s="2"/>
      <c r="E29" s="21">
        <v>0.35416666666666669</v>
      </c>
      <c r="F29" s="21">
        <v>0.72916666666666663</v>
      </c>
      <c r="G29" s="21">
        <f>IF(AND(E29&lt;&gt;"",F29&lt;&gt;""),F29-E29-Zusammenfassung!$E$9,"")</f>
        <v>0.33333333333333326</v>
      </c>
      <c r="H29" s="23">
        <f>IF(G29&lt;&gt;"",(G29-Zusammenfassung!$E$7)*24,"")</f>
        <v>-1.3322676295501878E-15</v>
      </c>
    </row>
    <row r="30" spans="1:8" x14ac:dyDescent="0.3">
      <c r="A30" s="3">
        <f t="shared" si="1"/>
        <v>44920</v>
      </c>
      <c r="B30" s="2" t="str">
        <f t="shared" si="0"/>
        <v>Sonntag</v>
      </c>
      <c r="C30" s="2" t="str">
        <f>IF(ISNA(INDEX(Table_2[],MATCH(A30,Table_2[Feiertage NRW 20222],0),1)),"",INDEX(Table_2[],MATCH(A30,Table_2[Feiertage NRW 20222],0),1))</f>
        <v>1. Weihnachtstag</v>
      </c>
      <c r="D30" s="2"/>
      <c r="E30" s="21">
        <v>0.35416666666666669</v>
      </c>
      <c r="F30" s="21">
        <v>0.72916666666666663</v>
      </c>
      <c r="G30" s="21">
        <f>IF(AND(E30&lt;&gt;"",F30&lt;&gt;""),F30-E30-Zusammenfassung!$E$9,"")</f>
        <v>0.33333333333333326</v>
      </c>
      <c r="H30" s="23">
        <f>IF(G30&lt;&gt;"",(G30-Zusammenfassung!$E$7)*24,"")</f>
        <v>-1.3322676295501878E-15</v>
      </c>
    </row>
    <row r="31" spans="1:8" x14ac:dyDescent="0.3">
      <c r="A31" s="3">
        <f t="shared" si="1"/>
        <v>44921</v>
      </c>
      <c r="B31" s="2" t="str">
        <f t="shared" si="0"/>
        <v>Montag</v>
      </c>
      <c r="C31" s="2" t="str">
        <f>IF(ISNA(INDEX(Table_2[],MATCH(A31,Table_2[Feiertage NRW 20222],0),1)),"",INDEX(Table_2[],MATCH(A31,Table_2[Feiertage NRW 20222],0),1))</f>
        <v>2. Weihnachtstag</v>
      </c>
      <c r="D31" s="2"/>
      <c r="E31" s="21">
        <v>0.35416666666666669</v>
      </c>
      <c r="F31" s="21">
        <v>0.72916666666666663</v>
      </c>
      <c r="G31" s="21">
        <f>IF(AND(E31&lt;&gt;"",F31&lt;&gt;""),F31-E31-Zusammenfassung!$E$9,"")</f>
        <v>0.33333333333333326</v>
      </c>
      <c r="H31" s="23">
        <f>IF(G31&lt;&gt;"",(G31-Zusammenfassung!$E$7)*24,"")</f>
        <v>-1.3322676295501878E-15</v>
      </c>
    </row>
    <row r="32" spans="1:8" x14ac:dyDescent="0.3">
      <c r="A32" s="3">
        <f t="shared" si="1"/>
        <v>44922</v>
      </c>
      <c r="B32" s="2" t="str">
        <f t="shared" si="0"/>
        <v>Dienstag</v>
      </c>
      <c r="C32" s="2" t="str">
        <f>IF(ISNA(INDEX(Table_2[],MATCH(A32,Table_2[Feiertage NRW 20222],0),1)),"",INDEX(Table_2[],MATCH(A32,Table_2[Feiertage NRW 20222],0),1))</f>
        <v/>
      </c>
      <c r="D32" s="2"/>
      <c r="E32" s="21">
        <v>0.35416666666666669</v>
      </c>
      <c r="F32" s="21">
        <v>0.72916666666666663</v>
      </c>
      <c r="G32" s="21">
        <f>IF(AND(E32&lt;&gt;"",F32&lt;&gt;""),F32-E32-Zusammenfassung!$E$9,"")</f>
        <v>0.33333333333333326</v>
      </c>
      <c r="H32" s="23">
        <f>IF(G32&lt;&gt;"",(G32-Zusammenfassung!$E$7)*24,"")</f>
        <v>-1.3322676295501878E-15</v>
      </c>
    </row>
    <row r="33" spans="1:8" x14ac:dyDescent="0.3">
      <c r="A33" s="3">
        <f t="shared" si="1"/>
        <v>44923</v>
      </c>
      <c r="B33" s="2" t="str">
        <f t="shared" si="0"/>
        <v>Mittwoch</v>
      </c>
      <c r="C33" s="2" t="str">
        <f>IF(ISNA(INDEX(Table_2[],MATCH(A33,Table_2[Feiertage NRW 20222],0),1)),"",INDEX(Table_2[],MATCH(A33,Table_2[Feiertage NRW 20222],0),1))</f>
        <v/>
      </c>
      <c r="D33" s="2"/>
      <c r="E33" s="21">
        <v>0.35416666666666669</v>
      </c>
      <c r="F33" s="21">
        <v>0.72916666666666663</v>
      </c>
      <c r="G33" s="21">
        <f>IF(AND(E33&lt;&gt;"",F33&lt;&gt;""),F33-E33-Zusammenfassung!$E$9,"")</f>
        <v>0.33333333333333326</v>
      </c>
      <c r="H33" s="23">
        <f>IF(G33&lt;&gt;"",(G33-Zusammenfassung!$E$7)*24,"")</f>
        <v>-1.3322676295501878E-15</v>
      </c>
    </row>
    <row r="34" spans="1:8" x14ac:dyDescent="0.3">
      <c r="A34" s="3">
        <f t="shared" si="1"/>
        <v>44924</v>
      </c>
      <c r="B34" s="2" t="str">
        <f t="shared" si="0"/>
        <v>Donnerstag</v>
      </c>
      <c r="C34" s="2" t="str">
        <f>IF(ISNA(INDEX(Table_2[],MATCH(A34,Table_2[Feiertage NRW 20222],0),1)),"",INDEX(Table_2[],MATCH(A34,Table_2[Feiertage NRW 20222],0),1))</f>
        <v/>
      </c>
      <c r="D34" s="2"/>
      <c r="E34" s="21">
        <v>0.35416666666666669</v>
      </c>
      <c r="F34" s="21">
        <v>0.72916666666666663</v>
      </c>
      <c r="G34" s="21">
        <f>IF(AND(E34&lt;&gt;"",F34&lt;&gt;""),F34-E34-Zusammenfassung!$E$9,"")</f>
        <v>0.33333333333333326</v>
      </c>
      <c r="H34" s="23">
        <f>IF(G34&lt;&gt;"",(G34-Zusammenfassung!$E$7)*24,"")</f>
        <v>-1.3322676295501878E-15</v>
      </c>
    </row>
    <row r="35" spans="1:8" x14ac:dyDescent="0.3">
      <c r="A35" s="3">
        <f t="shared" si="1"/>
        <v>44925</v>
      </c>
      <c r="B35" s="2" t="str">
        <f t="shared" si="0"/>
        <v>Freitag</v>
      </c>
      <c r="C35" s="2" t="str">
        <f>IF(ISNA(INDEX(Table_2[],MATCH(A35,Table_2[Feiertage NRW 20222],0),1)),"",INDEX(Table_2[],MATCH(A35,Table_2[Feiertage NRW 20222],0),1))</f>
        <v/>
      </c>
      <c r="D35" s="2"/>
      <c r="E35" s="21">
        <v>0.35416666666666669</v>
      </c>
      <c r="F35" s="21">
        <v>0.72916666666666663</v>
      </c>
      <c r="G35" s="21">
        <f>IF(AND(E35&lt;&gt;"",F35&lt;&gt;""),F35-E35-Zusammenfassung!$E$9,"")</f>
        <v>0.33333333333333326</v>
      </c>
      <c r="H35" s="23">
        <f>IF(G35&lt;&gt;"",(G35-Zusammenfassung!$E$7)*24,"")</f>
        <v>-1.3322676295501878E-15</v>
      </c>
    </row>
    <row r="36" spans="1:8" x14ac:dyDescent="0.3">
      <c r="A36" s="3">
        <f t="shared" si="1"/>
        <v>44926</v>
      </c>
      <c r="B36" s="2" t="str">
        <f t="shared" si="0"/>
        <v>Samstag</v>
      </c>
      <c r="C36" s="2" t="str">
        <f>IF(ISNA(INDEX(Table_2[],MATCH(A36,Table_2[Feiertage NRW 20222],0),1)),"",INDEX(Table_2[],MATCH(A36,Table_2[Feiertage NRW 20222],0),1))</f>
        <v/>
      </c>
      <c r="D36" s="2"/>
      <c r="E36" s="21">
        <v>0.35416666666666669</v>
      </c>
      <c r="F36" s="21">
        <v>0.72916666666666663</v>
      </c>
      <c r="G36" s="21">
        <f>IF(AND(E36&lt;&gt;"",F36&lt;&gt;""),F36-E36-Zusammenfassung!$E$9,"")</f>
        <v>0.33333333333333326</v>
      </c>
      <c r="H36" s="23">
        <f>IF(G36&lt;&gt;"",(G36-Zusammenfassung!$E$7)*24,"")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9">
        <f>SUM(G6:G36)</f>
        <v>10.354166666666666</v>
      </c>
    </row>
    <row r="45" spans="1:8" x14ac:dyDescent="0.3">
      <c r="D45" s="7" t="s">
        <v>13</v>
      </c>
      <c r="E45" s="20">
        <f>SUM(H6:H36)</f>
        <v>0.49999999999996225</v>
      </c>
    </row>
  </sheetData>
  <conditionalFormatting sqref="A6:H36">
    <cfRule type="expression" dxfId="2" priority="2">
      <formula>$B6="Sonntag"</formula>
    </cfRule>
    <cfRule type="expression" dxfId="1" priority="3">
      <formula>$B6="Samstag"</formula>
    </cfRule>
  </conditionalFormatting>
  <conditionalFormatting sqref="H6:H3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F015-3536-46D3-BDB9-FA6EB4D1AE98}">
  <dimension ref="A1:B12"/>
  <sheetViews>
    <sheetView workbookViewId="0">
      <selection activeCell="B6" sqref="B6"/>
    </sheetView>
  </sheetViews>
  <sheetFormatPr baseColWidth="10" defaultRowHeight="13.2" x14ac:dyDescent="0.25"/>
  <cols>
    <col min="1" max="1" width="29.5546875" style="8" bestFit="1" customWidth="1"/>
    <col min="2" max="2" width="22.109375" style="8" bestFit="1" customWidth="1"/>
    <col min="3" max="16384" width="11.5546875" style="8"/>
  </cols>
  <sheetData>
    <row r="1" spans="1:2" x14ac:dyDescent="0.25">
      <c r="A1" s="8" t="s">
        <v>26</v>
      </c>
      <c r="B1" s="8" t="s">
        <v>25</v>
      </c>
    </row>
    <row r="2" spans="1:2" x14ac:dyDescent="0.25">
      <c r="A2" s="8" t="s">
        <v>24</v>
      </c>
      <c r="B2" s="9">
        <v>44562</v>
      </c>
    </row>
    <row r="3" spans="1:2" x14ac:dyDescent="0.25">
      <c r="A3" s="8" t="s">
        <v>23</v>
      </c>
      <c r="B3" s="9">
        <v>44666</v>
      </c>
    </row>
    <row r="4" spans="1:2" x14ac:dyDescent="0.25">
      <c r="A4" s="8" t="s">
        <v>22</v>
      </c>
      <c r="B4" s="9">
        <v>44669</v>
      </c>
    </row>
    <row r="5" spans="1:2" x14ac:dyDescent="0.25">
      <c r="A5" s="8" t="s">
        <v>21</v>
      </c>
      <c r="B5" s="9">
        <v>44682</v>
      </c>
    </row>
    <row r="6" spans="1:2" x14ac:dyDescent="0.25">
      <c r="A6" s="8" t="s">
        <v>20</v>
      </c>
      <c r="B6" s="9">
        <v>44707</v>
      </c>
    </row>
    <row r="7" spans="1:2" x14ac:dyDescent="0.25">
      <c r="A7" s="8" t="s">
        <v>19</v>
      </c>
      <c r="B7" s="9">
        <v>44718</v>
      </c>
    </row>
    <row r="8" spans="1:2" x14ac:dyDescent="0.25">
      <c r="A8" s="8" t="s">
        <v>18</v>
      </c>
      <c r="B8" s="9">
        <v>44728</v>
      </c>
    </row>
    <row r="9" spans="1:2" x14ac:dyDescent="0.25">
      <c r="A9" s="8" t="s">
        <v>17</v>
      </c>
      <c r="B9" s="9">
        <v>44837</v>
      </c>
    </row>
    <row r="10" spans="1:2" x14ac:dyDescent="0.25">
      <c r="A10" s="8" t="s">
        <v>16</v>
      </c>
      <c r="B10" s="9">
        <v>44866</v>
      </c>
    </row>
    <row r="11" spans="1:2" x14ac:dyDescent="0.25">
      <c r="A11" s="8" t="s">
        <v>15</v>
      </c>
      <c r="B11" s="9">
        <v>44920</v>
      </c>
    </row>
    <row r="12" spans="1:2" x14ac:dyDescent="0.25">
      <c r="A12" s="8" t="s">
        <v>14</v>
      </c>
      <c r="B12" s="9">
        <v>44921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A787-57B6-4BEE-AE58-70FE301F2009}">
  <sheetPr>
    <tabColor rgb="FFFFFF00"/>
  </sheetPr>
  <dimension ref="B1:L13"/>
  <sheetViews>
    <sheetView showGridLines="0" workbookViewId="0">
      <selection activeCell="L5" sqref="L5"/>
    </sheetView>
  </sheetViews>
  <sheetFormatPr baseColWidth="10" defaultRowHeight="14.4" x14ac:dyDescent="0.3"/>
  <cols>
    <col min="2" max="2" width="16.77734375" customWidth="1"/>
    <col min="3" max="3" width="18.77734375" customWidth="1"/>
    <col min="4" max="4" width="18.21875" customWidth="1"/>
    <col min="5" max="5" width="22.44140625" customWidth="1"/>
    <col min="6" max="6" width="18" customWidth="1"/>
    <col min="7" max="7" width="19.21875" customWidth="1"/>
    <col min="8" max="8" width="20.88671875" customWidth="1"/>
    <col min="10" max="11" width="0" hidden="1" customWidth="1"/>
    <col min="12" max="12" width="40.5546875" customWidth="1"/>
  </cols>
  <sheetData>
    <row r="1" spans="2:12" ht="27.6" customHeight="1" x14ac:dyDescent="0.6">
      <c r="B1" s="18">
        <f>K1</f>
        <v>2022</v>
      </c>
      <c r="C1" s="18"/>
      <c r="D1" s="18"/>
      <c r="E1" s="18"/>
      <c r="F1" s="18"/>
      <c r="G1" s="18"/>
      <c r="H1" s="18"/>
      <c r="J1" t="s">
        <v>29</v>
      </c>
      <c r="K1">
        <v>2022</v>
      </c>
      <c r="L1" s="25" t="s">
        <v>43</v>
      </c>
    </row>
    <row r="2" spans="2:12" ht="23.4" x14ac:dyDescent="0.45">
      <c r="B2" s="15">
        <f ca="1">DATE(K1,K2,DAY(TODAY()))</f>
        <v>44885</v>
      </c>
      <c r="C2" s="15"/>
      <c r="D2" s="15"/>
      <c r="E2" s="15"/>
      <c r="F2" s="15"/>
      <c r="G2" s="15"/>
      <c r="H2" s="15"/>
      <c r="I2" s="11"/>
      <c r="J2" s="1" t="s">
        <v>30</v>
      </c>
      <c r="K2">
        <v>11</v>
      </c>
      <c r="L2" s="25"/>
    </row>
    <row r="3" spans="2:12" ht="27" customHeight="1" thickBot="1" x14ac:dyDescent="0.5">
      <c r="B3" s="12">
        <f ca="1">B4</f>
        <v>44862</v>
      </c>
      <c r="C3" s="12">
        <f ca="1">B3+1</f>
        <v>44863</v>
      </c>
      <c r="D3" s="12">
        <f t="shared" ref="D3:H3" ca="1" si="0">C3+1</f>
        <v>44864</v>
      </c>
      <c r="E3" s="12">
        <f t="shared" ca="1" si="0"/>
        <v>44865</v>
      </c>
      <c r="F3" s="12">
        <f t="shared" ca="1" si="0"/>
        <v>44866</v>
      </c>
      <c r="G3" s="12">
        <f t="shared" ca="1" si="0"/>
        <v>44867</v>
      </c>
      <c r="H3" s="12">
        <f t="shared" ca="1" si="0"/>
        <v>44868</v>
      </c>
      <c r="I3" s="11"/>
    </row>
    <row r="4" spans="2:12" x14ac:dyDescent="0.3">
      <c r="B4" s="16">
        <f ca="1">DATE(YEAR(B2),MONTH(B2)-1,28)</f>
        <v>44862</v>
      </c>
      <c r="C4" s="16">
        <f ca="1">B4+1</f>
        <v>44863</v>
      </c>
      <c r="D4" s="16">
        <f t="shared" ref="D4:H4" ca="1" si="1">C4+1</f>
        <v>44864</v>
      </c>
      <c r="E4" s="16">
        <f t="shared" ca="1" si="1"/>
        <v>44865</v>
      </c>
      <c r="F4" s="16">
        <f t="shared" ca="1" si="1"/>
        <v>44866</v>
      </c>
      <c r="G4" s="16">
        <f t="shared" ca="1" si="1"/>
        <v>44867</v>
      </c>
      <c r="H4" s="16">
        <f t="shared" ca="1" si="1"/>
        <v>44868</v>
      </c>
    </row>
    <row r="5" spans="2:12" ht="43.8" customHeight="1" thickBot="1" x14ac:dyDescent="0.35">
      <c r="B5" s="17" t="str">
        <f ca="1">IF(ISNA(INDEX(ETABELLE,MATCH(B4,DTM,0),1)),"",INDEX(ETABELLE,MATCH(B4,DTM,0),1))</f>
        <v/>
      </c>
      <c r="C5" s="17" t="str">
        <f ca="1">IF(ISNA(INDEX(ETABELLE,MATCH(C4,DTM,0),1)),"",INDEX(ETABELLE,MATCH(C4,DTM,0),1))</f>
        <v/>
      </c>
      <c r="D5" s="17" t="str">
        <f ca="1">IF(ISNA(INDEX(ETABELLE,MATCH(D4,DTM,0),1)),"",INDEX(ETABELLE,MATCH(D4,DTM,0),1))</f>
        <v/>
      </c>
      <c r="E5" s="17" t="str">
        <f ca="1">IF(ISNA(INDEX(ETABELLE,MATCH(E4,DTM,0),1)),"",INDEX(ETABELLE,MATCH(E4,DTM,0),1))</f>
        <v/>
      </c>
      <c r="F5" s="17" t="str">
        <f ca="1">IF(ISNA(INDEX(ETABELLE,MATCH(F4,DTM,0),1)),"",INDEX(ETABELLE,MATCH(F4,DTM,0),1))</f>
        <v/>
      </c>
      <c r="G5" s="17" t="str">
        <f ca="1">IF(ISNA(INDEX(ETABELLE,MATCH(G4,DTM,0),1)),"",INDEX(ETABELLE,MATCH(G4,DTM,0),1))</f>
        <v/>
      </c>
      <c r="H5" s="17" t="str">
        <f ca="1">IF(ISNA(INDEX(ETABELLE,MATCH(H4,DTM,0),1)),"",INDEX(ETABELLE,MATCH(H4,DTM,0),1))</f>
        <v/>
      </c>
    </row>
    <row r="6" spans="2:12" x14ac:dyDescent="0.3">
      <c r="B6" s="16">
        <f ca="1">H4+1</f>
        <v>44869</v>
      </c>
      <c r="C6" s="16">
        <f ca="1">B6+1</f>
        <v>44870</v>
      </c>
      <c r="D6" s="16">
        <f t="shared" ref="D6:H6" ca="1" si="2">C6+1</f>
        <v>44871</v>
      </c>
      <c r="E6" s="16">
        <f t="shared" ca="1" si="2"/>
        <v>44872</v>
      </c>
      <c r="F6" s="16">
        <f t="shared" ca="1" si="2"/>
        <v>44873</v>
      </c>
      <c r="G6" s="16">
        <f t="shared" ca="1" si="2"/>
        <v>44874</v>
      </c>
      <c r="H6" s="16">
        <f t="shared" ca="1" si="2"/>
        <v>44875</v>
      </c>
    </row>
    <row r="7" spans="2:12" ht="43.8" customHeight="1" thickBot="1" x14ac:dyDescent="0.35">
      <c r="B7" s="17" t="str">
        <f ca="1">IF(ISNA(INDEX(ETABELLE,MATCH(B6,DTM,0),1)),"",INDEX(ETABELLE,MATCH(B6,DTM,0),1))</f>
        <v/>
      </c>
      <c r="C7" s="17" t="str">
        <f ca="1">IF(ISNA(INDEX(ETABELLE,MATCH(C6,DTM,0),1)),"",INDEX(ETABELLE,MATCH(C6,DTM,0),1))</f>
        <v/>
      </c>
      <c r="D7" s="17" t="str">
        <f ca="1">IF(ISNA(INDEX(ETABELLE,MATCH(D6,DTM,0),1)),"",INDEX(ETABELLE,MATCH(D6,DTM,0),1))</f>
        <v/>
      </c>
      <c r="E7" s="17" t="str">
        <f ca="1">IF(ISNA(INDEX(ETABELLE,MATCH(E6,DTM,0),1)),"",INDEX(ETABELLE,MATCH(E6,DTM,0),1))</f>
        <v/>
      </c>
      <c r="F7" s="17" t="str">
        <f ca="1">IF(ISNA(INDEX(ETABELLE,MATCH(F6,DTM,0),1)),"",INDEX(ETABELLE,MATCH(F6,DTM,0),1))</f>
        <v/>
      </c>
      <c r="G7" s="17" t="str">
        <f ca="1">IF(ISNA(INDEX(ETABELLE,MATCH(G6,DTM,0),1)),"",INDEX(ETABELLE,MATCH(G6,DTM,0),1))</f>
        <v/>
      </c>
      <c r="H7" s="17" t="str">
        <f ca="1">IF(ISNA(INDEX(ETABELLE,MATCH(H6,DTM,0),1)),"",INDEX(ETABELLE,MATCH(H6,DTM,0),1))</f>
        <v/>
      </c>
      <c r="L7" s="1"/>
    </row>
    <row r="8" spans="2:12" x14ac:dyDescent="0.3">
      <c r="B8" s="16">
        <f ca="1">H6+1</f>
        <v>44876</v>
      </c>
      <c r="C8" s="16">
        <f ca="1">B8+1</f>
        <v>44877</v>
      </c>
      <c r="D8" s="16">
        <f t="shared" ref="D8:H8" ca="1" si="3">C8+1</f>
        <v>44878</v>
      </c>
      <c r="E8" s="16">
        <f t="shared" ca="1" si="3"/>
        <v>44879</v>
      </c>
      <c r="F8" s="16">
        <f t="shared" ca="1" si="3"/>
        <v>44880</v>
      </c>
      <c r="G8" s="16">
        <f t="shared" ca="1" si="3"/>
        <v>44881</v>
      </c>
      <c r="H8" s="16">
        <f t="shared" ca="1" si="3"/>
        <v>44882</v>
      </c>
    </row>
    <row r="9" spans="2:12" ht="43.8" customHeight="1" thickBot="1" x14ac:dyDescent="0.35">
      <c r="B9" s="17" t="str">
        <f ca="1">IF(ISNA(INDEX(ETABELLE,MATCH(B8,DTM,0),1)),"",INDEX(ETABELLE,MATCH(B8,DTM,0),1))</f>
        <v/>
      </c>
      <c r="C9" s="17" t="str">
        <f ca="1">IF(ISNA(INDEX(ETABELLE,MATCH(C8,DTM,0),1)),"",INDEX(ETABELLE,MATCH(C8,DTM,0),1))</f>
        <v/>
      </c>
      <c r="D9" s="17" t="str">
        <f ca="1">IF(ISNA(INDEX(ETABELLE,MATCH(D8,DTM,0),1)),"",INDEX(ETABELLE,MATCH(D8,DTM,0),1))</f>
        <v/>
      </c>
      <c r="E9" s="17" t="str">
        <f ca="1">IF(ISNA(INDEX(ETABELLE,MATCH(E8,DTM,0),1)),"",INDEX(ETABELLE,MATCH(E8,DTM,0),1))</f>
        <v/>
      </c>
      <c r="F9" s="17" t="str">
        <f ca="1">IF(ISNA(INDEX(ETABELLE,MATCH(F8,DTM,0),1)),"",INDEX(ETABELLE,MATCH(F8,DTM,0),1))</f>
        <v/>
      </c>
      <c r="G9" s="17" t="str">
        <f ca="1">IF(ISNA(INDEX(ETABELLE,MATCH(G8,DTM,0),1)),"",INDEX(ETABELLE,MATCH(G8,DTM,0),1))</f>
        <v/>
      </c>
      <c r="H9" s="17" t="str">
        <f ca="1">IF(ISNA(INDEX(ETABELLE,MATCH(H8,DTM,0),1)),"",INDEX(ETABELLE,MATCH(H8,DTM,0),1))</f>
        <v/>
      </c>
    </row>
    <row r="10" spans="2:12" x14ac:dyDescent="0.3">
      <c r="B10" s="16">
        <f ca="1">H8+1</f>
        <v>44883</v>
      </c>
      <c r="C10" s="16">
        <f ca="1">B10+1</f>
        <v>44884</v>
      </c>
      <c r="D10" s="16">
        <f t="shared" ref="D10:H10" ca="1" si="4">C10+1</f>
        <v>44885</v>
      </c>
      <c r="E10" s="16">
        <f t="shared" ca="1" si="4"/>
        <v>44886</v>
      </c>
      <c r="F10" s="16">
        <f t="shared" ca="1" si="4"/>
        <v>44887</v>
      </c>
      <c r="G10" s="16">
        <f t="shared" ca="1" si="4"/>
        <v>44888</v>
      </c>
      <c r="H10" s="16">
        <f t="shared" ca="1" si="4"/>
        <v>44889</v>
      </c>
    </row>
    <row r="11" spans="2:12" ht="43.8" customHeight="1" thickBot="1" x14ac:dyDescent="0.35">
      <c r="B11" s="17" t="str">
        <f ca="1">IF(ISNA(INDEX(ETABELLE,MATCH(B10,DTM,0),1)),"",INDEX(ETABELLE,MATCH(B10,DTM,0),1))</f>
        <v/>
      </c>
      <c r="C11" s="17" t="str">
        <f ca="1">IF(ISNA(INDEX(ETABELLE,MATCH(C10,DTM,0),1)),"",INDEX(ETABELLE,MATCH(C10,DTM,0),1))</f>
        <v/>
      </c>
      <c r="D11" s="17" t="str">
        <f ca="1">IF(ISNA(INDEX(ETABELLE,MATCH(D10,DTM,0),1)),"",INDEX(ETABELLE,MATCH(D10,DTM,0),1))</f>
        <v/>
      </c>
      <c r="E11" s="17" t="str">
        <f ca="1">IF(ISNA(INDEX(ETABELLE,MATCH(E10,DTM,0),1)),"",INDEX(ETABELLE,MATCH(E10,DTM,0),1))</f>
        <v/>
      </c>
      <c r="F11" s="17" t="str">
        <f ca="1">IF(ISNA(INDEX(ETABELLE,MATCH(F10,DTM,0),1)),"",INDEX(ETABELLE,MATCH(F10,DTM,0),1))</f>
        <v/>
      </c>
      <c r="G11" s="17" t="str">
        <f ca="1">IF(ISNA(INDEX(ETABELLE,MATCH(G10,DTM,0),1)),"",INDEX(ETABELLE,MATCH(G10,DTM,0),1))</f>
        <v/>
      </c>
      <c r="H11" s="17" t="str">
        <f ca="1">IF(ISNA(INDEX(ETABELLE,MATCH(H10,DTM,0),1)),"",INDEX(ETABELLE,MATCH(H10,DTM,0),1))</f>
        <v/>
      </c>
    </row>
    <row r="12" spans="2:12" x14ac:dyDescent="0.3">
      <c r="B12" s="16">
        <f ca="1">H10+1</f>
        <v>44890</v>
      </c>
      <c r="C12" s="16">
        <f ca="1">B12+1</f>
        <v>44891</v>
      </c>
      <c r="D12" s="16">
        <f t="shared" ref="D12:H12" ca="1" si="5">C12+1</f>
        <v>44892</v>
      </c>
      <c r="E12" s="16">
        <f t="shared" ca="1" si="5"/>
        <v>44893</v>
      </c>
      <c r="F12" s="16">
        <f t="shared" ca="1" si="5"/>
        <v>44894</v>
      </c>
      <c r="G12" s="16">
        <f t="shared" ca="1" si="5"/>
        <v>44895</v>
      </c>
      <c r="H12" s="16">
        <f t="shared" ca="1" si="5"/>
        <v>44896</v>
      </c>
    </row>
    <row r="13" spans="2:12" ht="43.8" customHeight="1" thickBot="1" x14ac:dyDescent="0.35">
      <c r="B13" s="17" t="str">
        <f ca="1">IF(ISNA(INDEX(ETABELLE,MATCH(B12,DTM,0),1)),"",INDEX(ETABELLE,MATCH(B12,DTM,0),1))</f>
        <v/>
      </c>
      <c r="C13" s="17" t="str">
        <f ca="1">IF(ISNA(INDEX(ETABELLE,MATCH(C12,DTM,0),1)),"",INDEX(ETABELLE,MATCH(C12,DTM,0),1))</f>
        <v/>
      </c>
      <c r="D13" s="17" t="str">
        <f ca="1">IF(ISNA(INDEX(ETABELLE,MATCH(D12,DTM,0),1)),"",INDEX(ETABELLE,MATCH(D12,DTM,0),1))</f>
        <v/>
      </c>
      <c r="E13" s="17" t="str">
        <f ca="1">IF(ISNA(INDEX(ETABELLE,MATCH(E12,DTM,0),1)),"",INDEX(ETABELLE,MATCH(E12,DTM,0),1))</f>
        <v/>
      </c>
      <c r="F13" s="17" t="str">
        <f ca="1">IF(ISNA(INDEX(ETABELLE,MATCH(F12,DTM,0),1)),"",INDEX(ETABELLE,MATCH(F12,DTM,0),1))</f>
        <v/>
      </c>
      <c r="G13" s="17" t="str">
        <f ca="1">IF(ISNA(INDEX(ETABELLE,MATCH(G12,DTM,0),1)),"",INDEX(ETABELLE,MATCH(G12,DTM,0),1))</f>
        <v/>
      </c>
      <c r="H13" s="17" t="str">
        <f ca="1">IF(ISNA(INDEX(ETABELLE,MATCH(H12,DTM,0),1)),"",INDEX(ETABELLE,MATCH(H12,DTM,0),1))</f>
        <v/>
      </c>
    </row>
  </sheetData>
  <mergeCells count="3">
    <mergeCell ref="B1:H1"/>
    <mergeCell ref="B2:H2"/>
    <mergeCell ref="L1:L2"/>
  </mergeCells>
  <conditionalFormatting sqref="B5:H5">
    <cfRule type="expression" dxfId="40" priority="5">
      <formula>B4=TODAY()</formula>
    </cfRule>
  </conditionalFormatting>
  <conditionalFormatting sqref="B7:H7">
    <cfRule type="expression" dxfId="39" priority="4">
      <formula>B6=TODAY()</formula>
    </cfRule>
  </conditionalFormatting>
  <conditionalFormatting sqref="B9:H9">
    <cfRule type="expression" dxfId="38" priority="3">
      <formula>B8=TODAY()</formula>
    </cfRule>
  </conditionalFormatting>
  <conditionalFormatting sqref="B11:H11">
    <cfRule type="expression" dxfId="37" priority="2">
      <formula>B10=TODAY()</formula>
    </cfRule>
  </conditionalFormatting>
  <conditionalFormatting sqref="B13:H13">
    <cfRule type="expression" dxfId="36" priority="1">
      <formula>B12=TODAY()</formula>
    </cfRule>
  </conditionalFormatting>
  <pageMargins left="0.7" right="0.7" top="0.78740157499999996" bottom="0.78740157499999996" header="0.3" footer="0.3"/>
  <ignoredErrors>
    <ignoredError sqref="C5:H5" 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>
                  <from>
                    <xdr:col>6</xdr:col>
                    <xdr:colOff>1196340</xdr:colOff>
                    <xdr:row>1</xdr:row>
                    <xdr:rowOff>30480</xdr:rowOff>
                  </from>
                  <to>
                    <xdr:col>7</xdr:col>
                    <xdr:colOff>1424940</xdr:colOff>
                    <xdr:row>1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Scroll Bar 2">
              <controlPr defaultSize="0" autoPict="0">
                <anchor>
                  <from>
                    <xdr:col>6</xdr:col>
                    <xdr:colOff>1196340</xdr:colOff>
                    <xdr:row>0</xdr:row>
                    <xdr:rowOff>45720</xdr:rowOff>
                  </from>
                  <to>
                    <xdr:col>7</xdr:col>
                    <xdr:colOff>1424940</xdr:colOff>
                    <xdr:row>0</xdr:row>
                    <xdr:rowOff>297180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E67F4-8AA6-4B16-8B70-EBE6687E4AE2}">
  <dimension ref="A1:E10"/>
  <sheetViews>
    <sheetView showGridLines="0" tabSelected="1" workbookViewId="0">
      <selection activeCell="D14" sqref="D14"/>
    </sheetView>
  </sheetViews>
  <sheetFormatPr baseColWidth="10" defaultRowHeight="14.4" x14ac:dyDescent="0.3"/>
  <cols>
    <col min="1" max="1" width="27.44140625" bestFit="1" customWidth="1"/>
    <col min="2" max="2" width="11.5546875" style="10"/>
    <col min="4" max="4" width="38.44140625" bestFit="1" customWidth="1"/>
  </cols>
  <sheetData>
    <row r="1" spans="1:5" ht="15" thickBot="1" x14ac:dyDescent="0.35"/>
    <row r="2" spans="1:5" ht="26.4" thickBot="1" x14ac:dyDescent="0.55000000000000004">
      <c r="A2" s="47" t="s">
        <v>31</v>
      </c>
      <c r="B2" s="48">
        <v>2022</v>
      </c>
    </row>
    <row r="3" spans="1:5" ht="15" thickBot="1" x14ac:dyDescent="0.35">
      <c r="A3" s="45"/>
      <c r="B3" s="46"/>
      <c r="C3" s="45"/>
      <c r="D3" s="45"/>
      <c r="E3" s="45"/>
    </row>
    <row r="4" spans="1:5" ht="18.600000000000001" thickBot="1" x14ac:dyDescent="0.4">
      <c r="A4" s="41" t="s">
        <v>35</v>
      </c>
      <c r="B4" s="42"/>
      <c r="D4" s="43" t="s">
        <v>45</v>
      </c>
      <c r="E4" s="44">
        <f>SUM(Januar:Dezember!E44)</f>
        <v>121.91666666666667</v>
      </c>
    </row>
    <row r="5" spans="1:5" ht="18.600000000000001" thickBot="1" x14ac:dyDescent="0.4">
      <c r="A5" s="26" t="s">
        <v>32</v>
      </c>
      <c r="B5" s="27">
        <v>30</v>
      </c>
      <c r="D5" s="31" t="s">
        <v>40</v>
      </c>
      <c r="E5" s="32">
        <f>SUM(Januar:Dezember!E45)</f>
        <v>5.9999999999995559</v>
      </c>
    </row>
    <row r="6" spans="1:5" ht="18.600000000000001" thickBot="1" x14ac:dyDescent="0.4">
      <c r="A6" s="26" t="s">
        <v>33</v>
      </c>
      <c r="B6" s="27">
        <f>SUM(Januar:Dezember!E42)</f>
        <v>0</v>
      </c>
      <c r="D6" s="33" t="s">
        <v>39</v>
      </c>
      <c r="E6" s="34">
        <f>SUM(Januar:Dezember!E41)</f>
        <v>0</v>
      </c>
    </row>
    <row r="7" spans="1:5" ht="54" x14ac:dyDescent="0.35">
      <c r="A7" s="28" t="s">
        <v>34</v>
      </c>
      <c r="B7" s="27"/>
      <c r="D7" s="35" t="s">
        <v>37</v>
      </c>
      <c r="E7" s="36">
        <v>0.33333333333333331</v>
      </c>
    </row>
    <row r="8" spans="1:5" ht="18.600000000000001" thickBot="1" x14ac:dyDescent="0.4">
      <c r="A8" s="29" t="s">
        <v>36</v>
      </c>
      <c r="B8" s="30">
        <f>B5+B4-B6-B7</f>
        <v>30</v>
      </c>
      <c r="D8" s="37" t="s">
        <v>38</v>
      </c>
      <c r="E8" s="38">
        <v>5</v>
      </c>
    </row>
    <row r="9" spans="1:5" ht="18.600000000000001" thickBot="1" x14ac:dyDescent="0.35">
      <c r="D9" s="39" t="s">
        <v>44</v>
      </c>
      <c r="E9" s="40">
        <v>4.1666666666666664E-2</v>
      </c>
    </row>
    <row r="10" spans="1:5" ht="15" thickBot="1" x14ac:dyDescent="0.35">
      <c r="A10" s="45"/>
      <c r="B10" s="46"/>
      <c r="C10" s="45"/>
      <c r="D10" s="45"/>
      <c r="E10" s="4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opLeftCell="A9" zoomScale="70" zoomScaleNormal="70" workbookViewId="0">
      <selection activeCell="E40" sqref="E40"/>
    </sheetView>
  </sheetViews>
  <sheetFormatPr baseColWidth="10"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DATE(Zusammenfassung!B2,1,1)</f>
        <v>44562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22" t="s">
        <v>41</v>
      </c>
    </row>
    <row r="6" spans="1:8" x14ac:dyDescent="0.3">
      <c r="A6" s="3">
        <f>B3</f>
        <v>44562</v>
      </c>
      <c r="B6" s="2" t="str">
        <f>TEXT(A6,"TTTT")</f>
        <v>Samstag</v>
      </c>
      <c r="C6" s="2" t="str">
        <f>IF(ISNA(INDEX(Table_2[],MATCH(A6,Table_2[Feiertage NRW 20222],0),1)),"",INDEX(Table_2[],MATCH(A6,Table_2[Feiertage NRW 20222],0),1))</f>
        <v>Neujahrstag</v>
      </c>
      <c r="D6" s="2"/>
      <c r="E6" s="21">
        <v>0.35416666666666669</v>
      </c>
      <c r="F6" s="21">
        <v>0.79166666666666663</v>
      </c>
      <c r="G6" s="21">
        <f>IF(AND(E6&lt;&gt;"",F6&lt;&gt;""),F6-E6-Zusammenfassung!$E$9,"")</f>
        <v>0.39583333333333326</v>
      </c>
      <c r="H6" s="23">
        <f>IF(G6&lt;&gt;"",(G6-Zusammenfassung!$E$7)*24,"")</f>
        <v>1.4999999999999987</v>
      </c>
    </row>
    <row r="7" spans="1:8" x14ac:dyDescent="0.3">
      <c r="A7" s="3">
        <f>A6+1</f>
        <v>44563</v>
      </c>
      <c r="B7" s="2" t="str">
        <f t="shared" ref="B7:B36" si="0">TEXT(A7,"TTTT")</f>
        <v>Sonntag</v>
      </c>
      <c r="C7" s="2" t="str">
        <f>IF(ISNA(INDEX(Table_2[],MATCH(A7,Table_2[Feiertage NRW 20222],0),1)),"",INDEX(Table_2[],MATCH(A7,Table_2[Feiertage NRW 20222],0),1))</f>
        <v/>
      </c>
      <c r="D7" s="2"/>
      <c r="E7" s="21">
        <v>0.35416666666666669</v>
      </c>
      <c r="F7" s="21">
        <v>0.64583333333333337</v>
      </c>
      <c r="G7" s="21">
        <f>IF(AND(E7&lt;&gt;"",F7&lt;&gt;""),F7-E7-Zusammenfassung!$E$9,"")</f>
        <v>0.25</v>
      </c>
      <c r="H7" s="23">
        <f>IF(G7&lt;&gt;"",(G7-Zusammenfassung!$E$7)*24,"")</f>
        <v>-1.9999999999999996</v>
      </c>
    </row>
    <row r="8" spans="1:8" x14ac:dyDescent="0.3">
      <c r="A8" s="3">
        <f t="shared" ref="A8:A36" si="1">A7+1</f>
        <v>44564</v>
      </c>
      <c r="B8" s="2" t="str">
        <f t="shared" si="0"/>
        <v>Montag</v>
      </c>
      <c r="C8" s="2" t="str">
        <f>IF(ISNA(INDEX(Table_2[],MATCH(A8,Table_2[Feiertage NRW 20222],0),1)),"",INDEX(Table_2[],MATCH(A8,Table_2[Feiertage NRW 20222],0),1))</f>
        <v/>
      </c>
      <c r="D8" s="2"/>
      <c r="E8" s="21">
        <v>0.35416666666666669</v>
      </c>
      <c r="F8" s="21">
        <v>0.77083333333333337</v>
      </c>
      <c r="G8" s="21">
        <f>IF(AND(E8&lt;&gt;"",F8&lt;&gt;""),F8-E8-Zusammenfassung!$E$9,"")</f>
        <v>0.375</v>
      </c>
      <c r="H8" s="23">
        <f>IF(G8&lt;&gt;"",(G8-Zusammenfassung!$E$7)*24,"")</f>
        <v>1.0000000000000004</v>
      </c>
    </row>
    <row r="9" spans="1:8" x14ac:dyDescent="0.3">
      <c r="A9" s="3">
        <f t="shared" si="1"/>
        <v>44565</v>
      </c>
      <c r="B9" s="2" t="str">
        <f t="shared" si="0"/>
        <v>Dienstag</v>
      </c>
      <c r="C9" s="2" t="str">
        <f>IF(ISNA(INDEX(Table_2[],MATCH(A9,Table_2[Feiertage NRW 20222],0),1)),"",INDEX(Table_2[],MATCH(A9,Table_2[Feiertage NRW 20222],0),1))</f>
        <v/>
      </c>
      <c r="D9" s="2"/>
      <c r="E9" s="21">
        <v>0.35416666666666669</v>
      </c>
      <c r="F9" s="21">
        <v>0.72916666666666663</v>
      </c>
      <c r="G9" s="21">
        <f>IF(AND(E9&lt;&gt;"",F9&lt;&gt;""),F9-E9-Zusammenfassung!$E$9,"")</f>
        <v>0.33333333333333326</v>
      </c>
      <c r="H9" s="23">
        <f>IF(G9&lt;&gt;"",(G9-Zusammenfassung!$E$7)*24,"")</f>
        <v>-1.3322676295501878E-15</v>
      </c>
    </row>
    <row r="10" spans="1:8" x14ac:dyDescent="0.3">
      <c r="A10" s="3">
        <f t="shared" si="1"/>
        <v>44566</v>
      </c>
      <c r="B10" s="2" t="str">
        <f t="shared" si="0"/>
        <v>Mittwoch</v>
      </c>
      <c r="C10" s="2" t="str">
        <f>IF(ISNA(INDEX(Table_2[],MATCH(A10,Table_2[Feiertage NRW 20222],0),1)),"",INDEX(Table_2[],MATCH(A10,Table_2[Feiertage NRW 20222],0),1))</f>
        <v/>
      </c>
      <c r="D10" s="2"/>
      <c r="E10" s="21">
        <v>0.35416666666666669</v>
      </c>
      <c r="F10" s="21">
        <v>0.72916666666666663</v>
      </c>
      <c r="G10" s="21">
        <f>IF(AND(E10&lt;&gt;"",F10&lt;&gt;""),F10-E10-Zusammenfassung!$E$9,"")</f>
        <v>0.33333333333333326</v>
      </c>
      <c r="H10" s="23">
        <f>IF(G10&lt;&gt;"",(G10-Zusammenfassung!$E$7)*24,"")</f>
        <v>-1.3322676295501878E-15</v>
      </c>
    </row>
    <row r="11" spans="1:8" x14ac:dyDescent="0.3">
      <c r="A11" s="3">
        <f t="shared" si="1"/>
        <v>44567</v>
      </c>
      <c r="B11" s="2" t="str">
        <f t="shared" si="0"/>
        <v>Donnerstag</v>
      </c>
      <c r="C11" s="2" t="str">
        <f>IF(ISNA(INDEX(Table_2[],MATCH(A11,Table_2[Feiertage NRW 20222],0),1)),"",INDEX(Table_2[],MATCH(A11,Table_2[Feiertage NRW 20222],0),1))</f>
        <v/>
      </c>
      <c r="D11" s="2"/>
      <c r="E11" s="21">
        <v>0.35416666666666669</v>
      </c>
      <c r="F11" s="21">
        <v>0.72916666666666663</v>
      </c>
      <c r="G11" s="21">
        <f>IF(AND(E11&lt;&gt;"",F11&lt;&gt;""),F11-E11-Zusammenfassung!$E$9,"")</f>
        <v>0.33333333333333326</v>
      </c>
      <c r="H11" s="23">
        <f>IF(G11&lt;&gt;"",(G11-Zusammenfassung!$E$7)*24,"")</f>
        <v>-1.3322676295501878E-15</v>
      </c>
    </row>
    <row r="12" spans="1:8" x14ac:dyDescent="0.3">
      <c r="A12" s="3">
        <f t="shared" si="1"/>
        <v>44568</v>
      </c>
      <c r="B12" s="2" t="str">
        <f t="shared" si="0"/>
        <v>Freitag</v>
      </c>
      <c r="C12" s="2" t="str">
        <f>IF(ISNA(INDEX(Table_2[],MATCH(A12,Table_2[Feiertage NRW 20222],0),1)),"",INDEX(Table_2[],MATCH(A12,Table_2[Feiertage NRW 20222],0),1))</f>
        <v/>
      </c>
      <c r="D12" s="2"/>
      <c r="E12" s="21">
        <v>0.35416666666666669</v>
      </c>
      <c r="F12" s="21">
        <v>0.72916666666666663</v>
      </c>
      <c r="G12" s="21">
        <f>IF(AND(E12&lt;&gt;"",F12&lt;&gt;""),F12-E12-Zusammenfassung!$E$9,"")</f>
        <v>0.33333333333333326</v>
      </c>
      <c r="H12" s="23">
        <f>IF(G12&lt;&gt;"",(G12-Zusammenfassung!$E$7)*24,"")</f>
        <v>-1.3322676295501878E-15</v>
      </c>
    </row>
    <row r="13" spans="1:8" x14ac:dyDescent="0.3">
      <c r="A13" s="3">
        <f t="shared" si="1"/>
        <v>44569</v>
      </c>
      <c r="B13" s="2" t="str">
        <f t="shared" si="0"/>
        <v>Samstag</v>
      </c>
      <c r="C13" s="2" t="str">
        <f>IF(ISNA(INDEX(Table_2[],MATCH(A13,Table_2[Feiertage NRW 20222],0),1)),"",INDEX(Table_2[],MATCH(A13,Table_2[Feiertage NRW 20222],0),1))</f>
        <v/>
      </c>
      <c r="D13" s="2"/>
      <c r="E13" s="21">
        <v>0.35416666666666669</v>
      </c>
      <c r="F13" s="21">
        <v>0.72916666666666663</v>
      </c>
      <c r="G13" s="21">
        <f>IF(AND(E13&lt;&gt;"",F13&lt;&gt;""),F13-E13-Zusammenfassung!$E$9,"")</f>
        <v>0.33333333333333326</v>
      </c>
      <c r="H13" s="23">
        <f>IF(G13&lt;&gt;"",(G13-Zusammenfassung!$E$7)*24,"")</f>
        <v>-1.3322676295501878E-15</v>
      </c>
    </row>
    <row r="14" spans="1:8" x14ac:dyDescent="0.3">
      <c r="A14" s="3">
        <f t="shared" si="1"/>
        <v>44570</v>
      </c>
      <c r="B14" s="2" t="str">
        <f t="shared" si="0"/>
        <v>Sonntag</v>
      </c>
      <c r="C14" s="2" t="str">
        <f>IF(ISNA(INDEX(Table_2[],MATCH(A14,Table_2[Feiertage NRW 20222],0),1)),"",INDEX(Table_2[],MATCH(A14,Table_2[Feiertage NRW 20222],0),1))</f>
        <v/>
      </c>
      <c r="D14" s="2"/>
      <c r="E14" s="21">
        <v>0.35416666666666669</v>
      </c>
      <c r="F14" s="21">
        <v>0.72916666666666663</v>
      </c>
      <c r="G14" s="21">
        <f>IF(AND(E14&lt;&gt;"",F14&lt;&gt;""),F14-E14-Zusammenfassung!$E$9,"")</f>
        <v>0.33333333333333326</v>
      </c>
      <c r="H14" s="23">
        <f>IF(G14&lt;&gt;"",(G14-Zusammenfassung!$E$7)*24,"")</f>
        <v>-1.3322676295501878E-15</v>
      </c>
    </row>
    <row r="15" spans="1:8" x14ac:dyDescent="0.3">
      <c r="A15" s="3">
        <f t="shared" si="1"/>
        <v>44571</v>
      </c>
      <c r="B15" s="2" t="str">
        <f t="shared" si="0"/>
        <v>Montag</v>
      </c>
      <c r="C15" s="2" t="str">
        <f>IF(ISNA(INDEX(Table_2[],MATCH(A15,Table_2[Feiertage NRW 20222],0),1)),"",INDEX(Table_2[],MATCH(A15,Table_2[Feiertage NRW 20222],0),1))</f>
        <v/>
      </c>
      <c r="D15" s="2"/>
      <c r="E15" s="21">
        <v>0.35416666666666669</v>
      </c>
      <c r="F15" s="21">
        <v>0.72916666666666663</v>
      </c>
      <c r="G15" s="21">
        <f>IF(AND(E15&lt;&gt;"",F15&lt;&gt;""),F15-E15-Zusammenfassung!$E$9,"")</f>
        <v>0.33333333333333326</v>
      </c>
      <c r="H15" s="23">
        <f>IF(G15&lt;&gt;"",(G15-Zusammenfassung!$E$7)*24,"")</f>
        <v>-1.3322676295501878E-15</v>
      </c>
    </row>
    <row r="16" spans="1:8" x14ac:dyDescent="0.3">
      <c r="A16" s="3">
        <f t="shared" si="1"/>
        <v>44572</v>
      </c>
      <c r="B16" s="2" t="str">
        <f t="shared" si="0"/>
        <v>Dienstag</v>
      </c>
      <c r="C16" s="2" t="str">
        <f>IF(ISNA(INDEX(Table_2[],MATCH(A16,Table_2[Feiertage NRW 20222],0),1)),"",INDEX(Table_2[],MATCH(A16,Table_2[Feiertage NRW 20222],0),1))</f>
        <v/>
      </c>
      <c r="D16" s="2"/>
      <c r="E16" s="21">
        <v>0.35416666666666669</v>
      </c>
      <c r="F16" s="21">
        <v>0.72916666666666663</v>
      </c>
      <c r="G16" s="21">
        <f>IF(AND(E16&lt;&gt;"",F16&lt;&gt;""),F16-E16-Zusammenfassung!$E$9,"")</f>
        <v>0.33333333333333326</v>
      </c>
      <c r="H16" s="23">
        <f>IF(G16&lt;&gt;"",(G16-Zusammenfassung!$E$7)*24,"")</f>
        <v>-1.3322676295501878E-15</v>
      </c>
    </row>
    <row r="17" spans="1:8" x14ac:dyDescent="0.3">
      <c r="A17" s="3">
        <f t="shared" si="1"/>
        <v>44573</v>
      </c>
      <c r="B17" s="2" t="str">
        <f t="shared" si="0"/>
        <v>Mittwoch</v>
      </c>
      <c r="C17" s="2" t="str">
        <f>IF(ISNA(INDEX(Table_2[],MATCH(A17,Table_2[Feiertage NRW 20222],0),1)),"",INDEX(Table_2[],MATCH(A17,Table_2[Feiertage NRW 20222],0),1))</f>
        <v/>
      </c>
      <c r="D17" s="2"/>
      <c r="E17" s="21">
        <v>0.35416666666666669</v>
      </c>
      <c r="F17" s="21">
        <v>0.72916666666666663</v>
      </c>
      <c r="G17" s="21">
        <f>IF(AND(E17&lt;&gt;"",F17&lt;&gt;""),F17-E17-Zusammenfassung!$E$9,"")</f>
        <v>0.33333333333333326</v>
      </c>
      <c r="H17" s="23">
        <f>IF(G17&lt;&gt;"",(G17-Zusammenfassung!$E$7)*24,"")</f>
        <v>-1.3322676295501878E-15</v>
      </c>
    </row>
    <row r="18" spans="1:8" x14ac:dyDescent="0.3">
      <c r="A18" s="3">
        <f t="shared" si="1"/>
        <v>44574</v>
      </c>
      <c r="B18" s="2" t="str">
        <f t="shared" si="0"/>
        <v>Donnerstag</v>
      </c>
      <c r="C18" s="2" t="str">
        <f>IF(ISNA(INDEX(Table_2[],MATCH(A18,Table_2[Feiertage NRW 20222],0),1)),"",INDEX(Table_2[],MATCH(A18,Table_2[Feiertage NRW 20222],0),1))</f>
        <v/>
      </c>
      <c r="D18" s="2"/>
      <c r="E18" s="21">
        <v>0.35416666666666669</v>
      </c>
      <c r="F18" s="21">
        <v>0.72916666666666663</v>
      </c>
      <c r="G18" s="21">
        <f>IF(AND(E18&lt;&gt;"",F18&lt;&gt;""),F18-E18-Zusammenfassung!$E$9,"")</f>
        <v>0.33333333333333326</v>
      </c>
      <c r="H18" s="23">
        <f>IF(G18&lt;&gt;"",(G18-Zusammenfassung!$E$7)*24,"")</f>
        <v>-1.3322676295501878E-15</v>
      </c>
    </row>
    <row r="19" spans="1:8" x14ac:dyDescent="0.3">
      <c r="A19" s="3">
        <f t="shared" si="1"/>
        <v>44575</v>
      </c>
      <c r="B19" s="2" t="str">
        <f t="shared" si="0"/>
        <v>Freitag</v>
      </c>
      <c r="C19" s="2" t="str">
        <f>IF(ISNA(INDEX(Table_2[],MATCH(A19,Table_2[Feiertage NRW 20222],0),1)),"",INDEX(Table_2[],MATCH(A19,Table_2[Feiertage NRW 20222],0),1))</f>
        <v/>
      </c>
      <c r="D19" s="2"/>
      <c r="E19" s="21">
        <v>0.35416666666666669</v>
      </c>
      <c r="F19" s="21">
        <v>0.72916666666666663</v>
      </c>
      <c r="G19" s="21">
        <f>IF(AND(E19&lt;&gt;"",F19&lt;&gt;""),F19-E19-Zusammenfassung!$E$9,"")</f>
        <v>0.33333333333333326</v>
      </c>
      <c r="H19" s="23">
        <f>IF(G19&lt;&gt;"",(G19-Zusammenfassung!$E$7)*24,"")</f>
        <v>-1.3322676295501878E-15</v>
      </c>
    </row>
    <row r="20" spans="1:8" x14ac:dyDescent="0.3">
      <c r="A20" s="3">
        <f t="shared" si="1"/>
        <v>44576</v>
      </c>
      <c r="B20" s="2" t="str">
        <f t="shared" si="0"/>
        <v>Samstag</v>
      </c>
      <c r="C20" s="2" t="str">
        <f>IF(ISNA(INDEX(Table_2[],MATCH(A20,Table_2[Feiertage NRW 20222],0),1)),"",INDEX(Table_2[],MATCH(A20,Table_2[Feiertage NRW 20222],0),1))</f>
        <v/>
      </c>
      <c r="D20" s="2"/>
      <c r="E20" s="21">
        <v>0.35416666666666669</v>
      </c>
      <c r="F20" s="21">
        <v>0.72916666666666663</v>
      </c>
      <c r="G20" s="21">
        <f>IF(AND(E20&lt;&gt;"",F20&lt;&gt;""),F20-E20-Zusammenfassung!$E$9,"")</f>
        <v>0.33333333333333326</v>
      </c>
      <c r="H20" s="23">
        <f>IF(G20&lt;&gt;"",(G20-Zusammenfassung!$E$7)*24,"")</f>
        <v>-1.3322676295501878E-15</v>
      </c>
    </row>
    <row r="21" spans="1:8" x14ac:dyDescent="0.3">
      <c r="A21" s="3">
        <f t="shared" si="1"/>
        <v>44577</v>
      </c>
      <c r="B21" s="2" t="str">
        <f t="shared" si="0"/>
        <v>Sonntag</v>
      </c>
      <c r="C21" s="2" t="str">
        <f>IF(ISNA(INDEX(Table_2[],MATCH(A21,Table_2[Feiertage NRW 20222],0),1)),"",INDEX(Table_2[],MATCH(A21,Table_2[Feiertage NRW 20222],0),1))</f>
        <v/>
      </c>
      <c r="D21" s="2"/>
      <c r="E21" s="21">
        <v>0.35416666666666669</v>
      </c>
      <c r="F21" s="21">
        <v>0.72916666666666663</v>
      </c>
      <c r="G21" s="21">
        <f>IF(AND(E21&lt;&gt;"",F21&lt;&gt;""),F21-E21-Zusammenfassung!$E$9,"")</f>
        <v>0.33333333333333326</v>
      </c>
      <c r="H21" s="23">
        <f>IF(G21&lt;&gt;"",(G21-Zusammenfassung!$E$7)*24,"")</f>
        <v>-1.3322676295501878E-15</v>
      </c>
    </row>
    <row r="22" spans="1:8" x14ac:dyDescent="0.3">
      <c r="A22" s="3">
        <f t="shared" si="1"/>
        <v>44578</v>
      </c>
      <c r="B22" s="2" t="str">
        <f t="shared" si="0"/>
        <v>Montag</v>
      </c>
      <c r="C22" s="2" t="str">
        <f>IF(ISNA(INDEX(Table_2[],MATCH(A22,Table_2[Feiertage NRW 20222],0),1)),"",INDEX(Table_2[],MATCH(A22,Table_2[Feiertage NRW 20222],0),1))</f>
        <v/>
      </c>
      <c r="D22" s="2"/>
      <c r="E22" s="21">
        <v>0.35416666666666669</v>
      </c>
      <c r="F22" s="21">
        <v>0.72916666666666663</v>
      </c>
      <c r="G22" s="21">
        <f>IF(AND(E22&lt;&gt;"",F22&lt;&gt;""),F22-E22-Zusammenfassung!$E$9,"")</f>
        <v>0.33333333333333326</v>
      </c>
      <c r="H22" s="23">
        <f>IF(G22&lt;&gt;"",(G22-Zusammenfassung!$E$7)*24,"")</f>
        <v>-1.3322676295501878E-15</v>
      </c>
    </row>
    <row r="23" spans="1:8" x14ac:dyDescent="0.3">
      <c r="A23" s="3">
        <f t="shared" si="1"/>
        <v>44579</v>
      </c>
      <c r="B23" s="2" t="str">
        <f t="shared" si="0"/>
        <v>Dienstag</v>
      </c>
      <c r="C23" s="2" t="str">
        <f>IF(ISNA(INDEX(Table_2[],MATCH(A23,Table_2[Feiertage NRW 20222],0),1)),"",INDEX(Table_2[],MATCH(A23,Table_2[Feiertage NRW 20222],0),1))</f>
        <v/>
      </c>
      <c r="D23" s="2"/>
      <c r="E23" s="21">
        <v>0.35416666666666669</v>
      </c>
      <c r="F23" s="21">
        <v>0.72916666666666663</v>
      </c>
      <c r="G23" s="21">
        <f>IF(AND(E23&lt;&gt;"",F23&lt;&gt;""),F23-E23-Zusammenfassung!$E$9,"")</f>
        <v>0.33333333333333326</v>
      </c>
      <c r="H23" s="23">
        <f>IF(G23&lt;&gt;"",(G23-Zusammenfassung!$E$7)*24,"")</f>
        <v>-1.3322676295501878E-15</v>
      </c>
    </row>
    <row r="24" spans="1:8" x14ac:dyDescent="0.3">
      <c r="A24" s="3">
        <f t="shared" si="1"/>
        <v>44580</v>
      </c>
      <c r="B24" s="2" t="str">
        <f t="shared" si="0"/>
        <v>Mittwoch</v>
      </c>
      <c r="C24" s="2" t="str">
        <f>IF(ISNA(INDEX(Table_2[],MATCH(A24,Table_2[Feiertage NRW 20222],0),1)),"",INDEX(Table_2[],MATCH(A24,Table_2[Feiertage NRW 20222],0),1))</f>
        <v/>
      </c>
      <c r="D24" s="2"/>
      <c r="E24" s="21">
        <v>0.35416666666666669</v>
      </c>
      <c r="F24" s="21">
        <v>0.72916666666666663</v>
      </c>
      <c r="G24" s="21">
        <f>IF(AND(E24&lt;&gt;"",F24&lt;&gt;""),F24-E24-Zusammenfassung!$E$9,"")</f>
        <v>0.33333333333333326</v>
      </c>
      <c r="H24" s="23">
        <f>IF(G24&lt;&gt;"",(G24-Zusammenfassung!$E$7)*24,"")</f>
        <v>-1.3322676295501878E-15</v>
      </c>
    </row>
    <row r="25" spans="1:8" x14ac:dyDescent="0.3">
      <c r="A25" s="3">
        <f t="shared" si="1"/>
        <v>44581</v>
      </c>
      <c r="B25" s="2" t="str">
        <f t="shared" si="0"/>
        <v>Donnerstag</v>
      </c>
      <c r="C25" s="2" t="str">
        <f>IF(ISNA(INDEX(Table_2[],MATCH(A25,Table_2[Feiertage NRW 20222],0),1)),"",INDEX(Table_2[],MATCH(A25,Table_2[Feiertage NRW 20222],0),1))</f>
        <v/>
      </c>
      <c r="D25" s="2"/>
      <c r="E25" s="21">
        <v>0.35416666666666669</v>
      </c>
      <c r="F25" s="21">
        <v>0.72916666666666663</v>
      </c>
      <c r="G25" s="21">
        <f>IF(AND(E25&lt;&gt;"",F25&lt;&gt;""),F25-E25-Zusammenfassung!$E$9,"")</f>
        <v>0.33333333333333326</v>
      </c>
      <c r="H25" s="23">
        <f>IF(G25&lt;&gt;"",(G25-Zusammenfassung!$E$7)*24,"")</f>
        <v>-1.3322676295501878E-15</v>
      </c>
    </row>
    <row r="26" spans="1:8" x14ac:dyDescent="0.3">
      <c r="A26" s="3">
        <f t="shared" si="1"/>
        <v>44582</v>
      </c>
      <c r="B26" s="2" t="str">
        <f t="shared" si="0"/>
        <v>Freitag</v>
      </c>
      <c r="C26" s="2" t="str">
        <f>IF(ISNA(INDEX(Table_2[],MATCH(A26,Table_2[Feiertage NRW 20222],0),1)),"",INDEX(Table_2[],MATCH(A26,Table_2[Feiertage NRW 20222],0),1))</f>
        <v/>
      </c>
      <c r="D26" s="2"/>
      <c r="E26" s="21">
        <v>0.35416666666666669</v>
      </c>
      <c r="F26" s="21">
        <v>0.72916666666666663</v>
      </c>
      <c r="G26" s="21">
        <f>IF(AND(E26&lt;&gt;"",F26&lt;&gt;""),F26-E26-Zusammenfassung!$E$9,"")</f>
        <v>0.33333333333333326</v>
      </c>
      <c r="H26" s="23">
        <f>IF(G26&lt;&gt;"",(G26-Zusammenfassung!$E$7)*24,"")</f>
        <v>-1.3322676295501878E-15</v>
      </c>
    </row>
    <row r="27" spans="1:8" x14ac:dyDescent="0.3">
      <c r="A27" s="3">
        <f t="shared" si="1"/>
        <v>44583</v>
      </c>
      <c r="B27" s="2" t="str">
        <f t="shared" si="0"/>
        <v>Samstag</v>
      </c>
      <c r="C27" s="2" t="str">
        <f>IF(ISNA(INDEX(Table_2[],MATCH(A27,Table_2[Feiertage NRW 20222],0),1)),"",INDEX(Table_2[],MATCH(A27,Table_2[Feiertage NRW 20222],0),1))</f>
        <v/>
      </c>
      <c r="D27" s="2"/>
      <c r="E27" s="21">
        <v>0.35416666666666669</v>
      </c>
      <c r="F27" s="21">
        <v>0.72916666666666663</v>
      </c>
      <c r="G27" s="21">
        <f>IF(AND(E27&lt;&gt;"",F27&lt;&gt;""),F27-E27-Zusammenfassung!$E$9,"")</f>
        <v>0.33333333333333326</v>
      </c>
      <c r="H27" s="23">
        <f>IF(G27&lt;&gt;"",(G27-Zusammenfassung!$E$7)*24,"")</f>
        <v>-1.3322676295501878E-15</v>
      </c>
    </row>
    <row r="28" spans="1:8" x14ac:dyDescent="0.3">
      <c r="A28" s="3">
        <f t="shared" si="1"/>
        <v>44584</v>
      </c>
      <c r="B28" s="2" t="str">
        <f t="shared" si="0"/>
        <v>Sonntag</v>
      </c>
      <c r="C28" s="2" t="str">
        <f>IF(ISNA(INDEX(Table_2[],MATCH(A28,Table_2[Feiertage NRW 20222],0),1)),"",INDEX(Table_2[],MATCH(A28,Table_2[Feiertage NRW 20222],0),1))</f>
        <v/>
      </c>
      <c r="D28" s="2"/>
      <c r="E28" s="21">
        <v>0.35416666666666669</v>
      </c>
      <c r="F28" s="21">
        <v>0.72916666666666663</v>
      </c>
      <c r="G28" s="21">
        <f>IF(AND(E28&lt;&gt;"",F28&lt;&gt;""),F28-E28-Zusammenfassung!$E$9,"")</f>
        <v>0.33333333333333326</v>
      </c>
      <c r="H28" s="23">
        <f>IF(G28&lt;&gt;"",(G28-Zusammenfassung!$E$7)*24,"")</f>
        <v>-1.3322676295501878E-15</v>
      </c>
    </row>
    <row r="29" spans="1:8" x14ac:dyDescent="0.3">
      <c r="A29" s="3">
        <f t="shared" si="1"/>
        <v>44585</v>
      </c>
      <c r="B29" s="2" t="str">
        <f t="shared" si="0"/>
        <v>Montag</v>
      </c>
      <c r="C29" s="2" t="str">
        <f>IF(ISNA(INDEX(Table_2[],MATCH(A29,Table_2[Feiertage NRW 20222],0),1)),"",INDEX(Table_2[],MATCH(A29,Table_2[Feiertage NRW 20222],0),1))</f>
        <v/>
      </c>
      <c r="D29" s="2"/>
      <c r="E29" s="21">
        <v>0.35416666666666669</v>
      </c>
      <c r="F29" s="21">
        <v>0.72916666666666663</v>
      </c>
      <c r="G29" s="21">
        <f>IF(AND(E29&lt;&gt;"",F29&lt;&gt;""),F29-E29-Zusammenfassung!$E$9,"")</f>
        <v>0.33333333333333326</v>
      </c>
      <c r="H29" s="23">
        <f>IF(G29&lt;&gt;"",(G29-Zusammenfassung!$E$7)*24,"")</f>
        <v>-1.3322676295501878E-15</v>
      </c>
    </row>
    <row r="30" spans="1:8" x14ac:dyDescent="0.3">
      <c r="A30" s="3">
        <f t="shared" si="1"/>
        <v>44586</v>
      </c>
      <c r="B30" s="2" t="str">
        <f t="shared" si="0"/>
        <v>Dienstag</v>
      </c>
      <c r="C30" s="2" t="str">
        <f>IF(ISNA(INDEX(Table_2[],MATCH(A30,Table_2[Feiertage NRW 20222],0),1)),"",INDEX(Table_2[],MATCH(A30,Table_2[Feiertage NRW 20222],0),1))</f>
        <v/>
      </c>
      <c r="D30" s="2"/>
      <c r="E30" s="21">
        <v>0.35416666666666669</v>
      </c>
      <c r="F30" s="21">
        <v>0.72916666666666663</v>
      </c>
      <c r="G30" s="21">
        <f>IF(AND(E30&lt;&gt;"",F30&lt;&gt;""),F30-E30-Zusammenfassung!$E$9,"")</f>
        <v>0.33333333333333326</v>
      </c>
      <c r="H30" s="23">
        <f>IF(G30&lt;&gt;"",(G30-Zusammenfassung!$E$7)*24,"")</f>
        <v>-1.3322676295501878E-15</v>
      </c>
    </row>
    <row r="31" spans="1:8" x14ac:dyDescent="0.3">
      <c r="A31" s="3">
        <f t="shared" si="1"/>
        <v>44587</v>
      </c>
      <c r="B31" s="2" t="str">
        <f t="shared" si="0"/>
        <v>Mittwoch</v>
      </c>
      <c r="C31" s="2" t="str">
        <f>IF(ISNA(INDEX(Table_2[],MATCH(A31,Table_2[Feiertage NRW 20222],0),1)),"",INDEX(Table_2[],MATCH(A31,Table_2[Feiertage NRW 20222],0),1))</f>
        <v/>
      </c>
      <c r="D31" s="2"/>
      <c r="E31" s="21">
        <v>0.35416666666666669</v>
      </c>
      <c r="F31" s="21">
        <v>0.72916666666666663</v>
      </c>
      <c r="G31" s="21">
        <f>IF(AND(E31&lt;&gt;"",F31&lt;&gt;""),F31-E31-Zusammenfassung!$E$9,"")</f>
        <v>0.33333333333333326</v>
      </c>
      <c r="H31" s="23">
        <f>IF(G31&lt;&gt;"",(G31-Zusammenfassung!$E$7)*24,"")</f>
        <v>-1.3322676295501878E-15</v>
      </c>
    </row>
    <row r="32" spans="1:8" x14ac:dyDescent="0.3">
      <c r="A32" s="3">
        <f t="shared" si="1"/>
        <v>44588</v>
      </c>
      <c r="B32" s="2" t="str">
        <f t="shared" si="0"/>
        <v>Donnerstag</v>
      </c>
      <c r="C32" s="2" t="str">
        <f>IF(ISNA(INDEX(Table_2[],MATCH(A32,Table_2[Feiertage NRW 20222],0),1)),"",INDEX(Table_2[],MATCH(A32,Table_2[Feiertage NRW 20222],0),1))</f>
        <v/>
      </c>
      <c r="D32" s="2"/>
      <c r="E32" s="21">
        <v>0.35416666666666669</v>
      </c>
      <c r="F32" s="21">
        <v>0.72916666666666663</v>
      </c>
      <c r="G32" s="21">
        <f>IF(AND(E32&lt;&gt;"",F32&lt;&gt;""),F32-E32-Zusammenfassung!$E$9,"")</f>
        <v>0.33333333333333326</v>
      </c>
      <c r="H32" s="23">
        <f>IF(G32&lt;&gt;"",(G32-Zusammenfassung!$E$7)*24,"")</f>
        <v>-1.3322676295501878E-15</v>
      </c>
    </row>
    <row r="33" spans="1:8" x14ac:dyDescent="0.3">
      <c r="A33" s="3">
        <f t="shared" si="1"/>
        <v>44589</v>
      </c>
      <c r="B33" s="2" t="str">
        <f t="shared" si="0"/>
        <v>Freitag</v>
      </c>
      <c r="C33" s="2" t="str">
        <f>IF(ISNA(INDEX(Table_2[],MATCH(A33,Table_2[Feiertage NRW 20222],0),1)),"",INDEX(Table_2[],MATCH(A33,Table_2[Feiertage NRW 20222],0),1))</f>
        <v/>
      </c>
      <c r="D33" s="2"/>
      <c r="E33" s="21">
        <v>0.35416666666666669</v>
      </c>
      <c r="F33" s="21">
        <v>0.72916666666666663</v>
      </c>
      <c r="G33" s="21">
        <f>IF(AND(E33&lt;&gt;"",F33&lt;&gt;""),F33-E33-Zusammenfassung!$E$9,"")</f>
        <v>0.33333333333333326</v>
      </c>
      <c r="H33" s="23">
        <f>IF(G33&lt;&gt;"",(G33-Zusammenfassung!$E$7)*24,"")</f>
        <v>-1.3322676295501878E-15</v>
      </c>
    </row>
    <row r="34" spans="1:8" x14ac:dyDescent="0.3">
      <c r="A34" s="3">
        <f t="shared" si="1"/>
        <v>44590</v>
      </c>
      <c r="B34" s="2" t="str">
        <f t="shared" si="0"/>
        <v>Samstag</v>
      </c>
      <c r="C34" s="2" t="str">
        <f>IF(ISNA(INDEX(Table_2[],MATCH(A34,Table_2[Feiertage NRW 20222],0),1)),"",INDEX(Table_2[],MATCH(A34,Table_2[Feiertage NRW 20222],0),1))</f>
        <v/>
      </c>
      <c r="D34" s="2"/>
      <c r="E34" s="21">
        <v>0.35416666666666669</v>
      </c>
      <c r="F34" s="21">
        <v>0.72916666666666663</v>
      </c>
      <c r="G34" s="21">
        <f>IF(AND(E34&lt;&gt;"",F34&lt;&gt;""),F34-E34-Zusammenfassung!$E$9,"")</f>
        <v>0.33333333333333326</v>
      </c>
      <c r="H34" s="23">
        <f>IF(G34&lt;&gt;"",(G34-Zusammenfassung!$E$7)*24,"")</f>
        <v>-1.3322676295501878E-15</v>
      </c>
    </row>
    <row r="35" spans="1:8" x14ac:dyDescent="0.3">
      <c r="A35" s="3">
        <f t="shared" si="1"/>
        <v>44591</v>
      </c>
      <c r="B35" s="2" t="str">
        <f t="shared" si="0"/>
        <v>Sonntag</v>
      </c>
      <c r="C35" s="2" t="str">
        <f>IF(ISNA(INDEX(Table_2[],MATCH(A35,Table_2[Feiertage NRW 20222],0),1)),"",INDEX(Table_2[],MATCH(A35,Table_2[Feiertage NRW 20222],0),1))</f>
        <v/>
      </c>
      <c r="D35" s="2"/>
      <c r="E35" s="21">
        <v>0.35416666666666669</v>
      </c>
      <c r="F35" s="21">
        <v>0.72916666666666663</v>
      </c>
      <c r="G35" s="21">
        <f>IF(AND(E35&lt;&gt;"",F35&lt;&gt;""),F35-E35-Zusammenfassung!$E$9,"")</f>
        <v>0.33333333333333326</v>
      </c>
      <c r="H35" s="23">
        <f>IF(G35&lt;&gt;"",(G35-Zusammenfassung!$E$7)*24,"")</f>
        <v>-1.3322676295501878E-15</v>
      </c>
    </row>
    <row r="36" spans="1:8" x14ac:dyDescent="0.3">
      <c r="A36" s="3">
        <f t="shared" si="1"/>
        <v>44592</v>
      </c>
      <c r="B36" s="2" t="str">
        <f t="shared" si="0"/>
        <v>Montag</v>
      </c>
      <c r="C36" s="2" t="str">
        <f>IF(ISNA(INDEX(Table_2[],MATCH(A36,Table_2[Feiertage NRW 20222],0),1)),"",INDEX(Table_2[],MATCH(A36,Table_2[Feiertage NRW 20222],0),1))</f>
        <v/>
      </c>
      <c r="D36" s="2"/>
      <c r="E36" s="21">
        <v>0.35416666666666669</v>
      </c>
      <c r="F36" s="21">
        <v>0.72916666666666663</v>
      </c>
      <c r="G36" s="21">
        <f>IF(AND(E36&lt;&gt;"",F36&lt;&gt;""),F36-E36-Zusammenfassung!$E$9,"")</f>
        <v>0.33333333333333326</v>
      </c>
      <c r="H36" s="23">
        <f>IF(G36&lt;&gt;"",(G36-Zusammenfassung!$E$7)*24,"")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9">
        <f>SUM(G6:G36)</f>
        <v>10.354166666666666</v>
      </c>
    </row>
    <row r="45" spans="1:8" x14ac:dyDescent="0.3">
      <c r="D45" s="7" t="s">
        <v>13</v>
      </c>
      <c r="E45" s="20">
        <f>SUM(H6:H36)</f>
        <v>0.49999999999996225</v>
      </c>
    </row>
  </sheetData>
  <conditionalFormatting sqref="A6:H36">
    <cfRule type="expression" dxfId="35" priority="5">
      <formula>$B6="Sonntag"</formula>
    </cfRule>
    <cfRule type="expression" dxfId="34" priority="6">
      <formula>$B6="Samstag"</formula>
    </cfRule>
  </conditionalFormatting>
  <conditionalFormatting sqref="H6:H36">
    <cfRule type="cellIs" dxfId="33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9E30A-E253-4D28-9E4B-404B05CFBA9A}">
  <dimension ref="A1:H45"/>
  <sheetViews>
    <sheetView topLeftCell="A8" zoomScale="70" zoomScaleNormal="70" workbookViewId="0">
      <selection activeCell="F38" sqref="F38"/>
    </sheetView>
  </sheetViews>
  <sheetFormatPr baseColWidth="10"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DATE(Zusammenfassung!B2,2,1)</f>
        <v>44593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22" t="s">
        <v>41</v>
      </c>
    </row>
    <row r="6" spans="1:8" x14ac:dyDescent="0.3">
      <c r="A6" s="3">
        <f>B3</f>
        <v>44593</v>
      </c>
      <c r="B6" s="2" t="str">
        <f>TEXT(A6,"TTTT")</f>
        <v>Dienstag</v>
      </c>
      <c r="C6" s="2" t="str">
        <f>IF(ISNA(INDEX(Table_2[],MATCH(A6,Table_2[Feiertage NRW 20222],0),1)),"",INDEX(Table_2[],MATCH(A6,Table_2[Feiertage NRW 20222],0),1))</f>
        <v/>
      </c>
      <c r="D6" s="2"/>
      <c r="E6" s="21">
        <v>0.35416666666666669</v>
      </c>
      <c r="F6" s="21">
        <v>0.79166666666666663</v>
      </c>
      <c r="G6" s="21">
        <f>IF(AND(E6&lt;&gt;"",F6&lt;&gt;""),F6-E6-Zusammenfassung!$E$9,"")</f>
        <v>0.39583333333333326</v>
      </c>
      <c r="H6" s="23">
        <f>IF(G6&lt;&gt;"",(G6-Zusammenfassung!$E$7)*24,"")</f>
        <v>1.4999999999999987</v>
      </c>
    </row>
    <row r="7" spans="1:8" x14ac:dyDescent="0.3">
      <c r="A7" s="3">
        <f>A6+1</f>
        <v>44594</v>
      </c>
      <c r="B7" s="2" t="str">
        <f t="shared" ref="B7:B36" si="0">TEXT(A7,"TTTT")</f>
        <v>Mittwoch</v>
      </c>
      <c r="C7" s="2" t="str">
        <f>IF(ISNA(INDEX(Table_2[],MATCH(A7,Table_2[Feiertage NRW 20222],0),1)),"",INDEX(Table_2[],MATCH(A7,Table_2[Feiertage NRW 20222],0),1))</f>
        <v/>
      </c>
      <c r="D7" s="2"/>
      <c r="E7" s="21">
        <v>0.35416666666666669</v>
      </c>
      <c r="F7" s="21">
        <v>0.64583333333333337</v>
      </c>
      <c r="G7" s="21">
        <f>IF(AND(E7&lt;&gt;"",F7&lt;&gt;""),F7-E7-Zusammenfassung!$E$9,"")</f>
        <v>0.25</v>
      </c>
      <c r="H7" s="23">
        <f>IF(G7&lt;&gt;"",(G7-Zusammenfassung!$E$7)*24,"")</f>
        <v>-1.9999999999999996</v>
      </c>
    </row>
    <row r="8" spans="1:8" x14ac:dyDescent="0.3">
      <c r="A8" s="3">
        <f t="shared" ref="A8:A36" si="1">A7+1</f>
        <v>44595</v>
      </c>
      <c r="B8" s="2" t="str">
        <f t="shared" si="0"/>
        <v>Donnerstag</v>
      </c>
      <c r="C8" s="2" t="str">
        <f>IF(ISNA(INDEX(Table_2[],MATCH(A8,Table_2[Feiertage NRW 20222],0),1)),"",INDEX(Table_2[],MATCH(A8,Table_2[Feiertage NRW 20222],0),1))</f>
        <v/>
      </c>
      <c r="D8" s="2"/>
      <c r="E8" s="21">
        <v>0.35416666666666669</v>
      </c>
      <c r="F8" s="21">
        <v>0.77083333333333337</v>
      </c>
      <c r="G8" s="21">
        <f>IF(AND(E8&lt;&gt;"",F8&lt;&gt;""),F8-E8-Zusammenfassung!$E$9,"")</f>
        <v>0.375</v>
      </c>
      <c r="H8" s="23">
        <f>IF(G8&lt;&gt;"",(G8-Zusammenfassung!$E$7)*24,"")</f>
        <v>1.0000000000000004</v>
      </c>
    </row>
    <row r="9" spans="1:8" x14ac:dyDescent="0.3">
      <c r="A9" s="3">
        <f t="shared" si="1"/>
        <v>44596</v>
      </c>
      <c r="B9" s="2" t="str">
        <f t="shared" si="0"/>
        <v>Freitag</v>
      </c>
      <c r="C9" s="2" t="str">
        <f>IF(ISNA(INDEX(Table_2[],MATCH(A9,Table_2[Feiertage NRW 20222],0),1)),"",INDEX(Table_2[],MATCH(A9,Table_2[Feiertage NRW 20222],0),1))</f>
        <v/>
      </c>
      <c r="D9" s="2"/>
      <c r="E9" s="21">
        <v>0.35416666666666669</v>
      </c>
      <c r="F9" s="21">
        <v>0.72916666666666663</v>
      </c>
      <c r="G9" s="21">
        <f>IF(AND(E9&lt;&gt;"",F9&lt;&gt;""),F9-E9-Zusammenfassung!$E$9,"")</f>
        <v>0.33333333333333326</v>
      </c>
      <c r="H9" s="23">
        <f>IF(G9&lt;&gt;"",(G9-Zusammenfassung!$E$7)*24,"")</f>
        <v>-1.3322676295501878E-15</v>
      </c>
    </row>
    <row r="10" spans="1:8" x14ac:dyDescent="0.3">
      <c r="A10" s="3">
        <f t="shared" si="1"/>
        <v>44597</v>
      </c>
      <c r="B10" s="2" t="str">
        <f t="shared" si="0"/>
        <v>Samstag</v>
      </c>
      <c r="C10" s="2" t="str">
        <f>IF(ISNA(INDEX(Table_2[],MATCH(A10,Table_2[Feiertage NRW 20222],0),1)),"",INDEX(Table_2[],MATCH(A10,Table_2[Feiertage NRW 20222],0),1))</f>
        <v/>
      </c>
      <c r="D10" s="2"/>
      <c r="E10" s="21">
        <v>0.35416666666666669</v>
      </c>
      <c r="F10" s="21">
        <v>0.72916666666666663</v>
      </c>
      <c r="G10" s="21">
        <f>IF(AND(E10&lt;&gt;"",F10&lt;&gt;""),F10-E10-Zusammenfassung!$E$9,"")</f>
        <v>0.33333333333333326</v>
      </c>
      <c r="H10" s="23">
        <f>IF(G10&lt;&gt;"",(G10-Zusammenfassung!$E$7)*24,"")</f>
        <v>-1.3322676295501878E-15</v>
      </c>
    </row>
    <row r="11" spans="1:8" x14ac:dyDescent="0.3">
      <c r="A11" s="3">
        <f t="shared" si="1"/>
        <v>44598</v>
      </c>
      <c r="B11" s="2" t="str">
        <f t="shared" si="0"/>
        <v>Sonntag</v>
      </c>
      <c r="C11" s="2" t="str">
        <f>IF(ISNA(INDEX(Table_2[],MATCH(A11,Table_2[Feiertage NRW 20222],0),1)),"",INDEX(Table_2[],MATCH(A11,Table_2[Feiertage NRW 20222],0),1))</f>
        <v/>
      </c>
      <c r="D11" s="2"/>
      <c r="E11" s="21">
        <v>0.35416666666666669</v>
      </c>
      <c r="F11" s="21">
        <v>0.72916666666666663</v>
      </c>
      <c r="G11" s="21">
        <f>IF(AND(E11&lt;&gt;"",F11&lt;&gt;""),F11-E11-Zusammenfassung!$E$9,"")</f>
        <v>0.33333333333333326</v>
      </c>
      <c r="H11" s="23">
        <f>IF(G11&lt;&gt;"",(G11-Zusammenfassung!$E$7)*24,"")</f>
        <v>-1.3322676295501878E-15</v>
      </c>
    </row>
    <row r="12" spans="1:8" x14ac:dyDescent="0.3">
      <c r="A12" s="3">
        <f t="shared" si="1"/>
        <v>44599</v>
      </c>
      <c r="B12" s="2" t="str">
        <f t="shared" si="0"/>
        <v>Montag</v>
      </c>
      <c r="C12" s="2" t="str">
        <f>IF(ISNA(INDEX(Table_2[],MATCH(A12,Table_2[Feiertage NRW 20222],0),1)),"",INDEX(Table_2[],MATCH(A12,Table_2[Feiertage NRW 20222],0),1))</f>
        <v/>
      </c>
      <c r="D12" s="2"/>
      <c r="E12" s="21">
        <v>0.35416666666666669</v>
      </c>
      <c r="F12" s="21">
        <v>0.72916666666666663</v>
      </c>
      <c r="G12" s="21">
        <f>IF(AND(E12&lt;&gt;"",F12&lt;&gt;""),F12-E12-Zusammenfassung!$E$9,"")</f>
        <v>0.33333333333333326</v>
      </c>
      <c r="H12" s="23">
        <f>IF(G12&lt;&gt;"",(G12-Zusammenfassung!$E$7)*24,"")</f>
        <v>-1.3322676295501878E-15</v>
      </c>
    </row>
    <row r="13" spans="1:8" x14ac:dyDescent="0.3">
      <c r="A13" s="3">
        <f t="shared" si="1"/>
        <v>44600</v>
      </c>
      <c r="B13" s="2" t="str">
        <f t="shared" si="0"/>
        <v>Dienstag</v>
      </c>
      <c r="C13" s="2" t="str">
        <f>IF(ISNA(INDEX(Table_2[],MATCH(A13,Table_2[Feiertage NRW 20222],0),1)),"",INDEX(Table_2[],MATCH(A13,Table_2[Feiertage NRW 20222],0),1))</f>
        <v/>
      </c>
      <c r="D13" s="2"/>
      <c r="E13" s="21">
        <v>0.35416666666666669</v>
      </c>
      <c r="F13" s="21">
        <v>0.72916666666666663</v>
      </c>
      <c r="G13" s="21">
        <f>IF(AND(E13&lt;&gt;"",F13&lt;&gt;""),F13-E13-Zusammenfassung!$E$9,"")</f>
        <v>0.33333333333333326</v>
      </c>
      <c r="H13" s="23">
        <f>IF(G13&lt;&gt;"",(G13-Zusammenfassung!$E$7)*24,"")</f>
        <v>-1.3322676295501878E-15</v>
      </c>
    </row>
    <row r="14" spans="1:8" x14ac:dyDescent="0.3">
      <c r="A14" s="3">
        <f t="shared" si="1"/>
        <v>44601</v>
      </c>
      <c r="B14" s="2" t="str">
        <f t="shared" si="0"/>
        <v>Mittwoch</v>
      </c>
      <c r="C14" s="2" t="str">
        <f>IF(ISNA(INDEX(Table_2[],MATCH(A14,Table_2[Feiertage NRW 20222],0),1)),"",INDEX(Table_2[],MATCH(A14,Table_2[Feiertage NRW 20222],0),1))</f>
        <v/>
      </c>
      <c r="D14" s="2"/>
      <c r="E14" s="21">
        <v>0.35416666666666669</v>
      </c>
      <c r="F14" s="21">
        <v>0.72916666666666663</v>
      </c>
      <c r="G14" s="21">
        <f>IF(AND(E14&lt;&gt;"",F14&lt;&gt;""),F14-E14-Zusammenfassung!$E$9,"")</f>
        <v>0.33333333333333326</v>
      </c>
      <c r="H14" s="23">
        <f>IF(G14&lt;&gt;"",(G14-Zusammenfassung!$E$7)*24,"")</f>
        <v>-1.3322676295501878E-15</v>
      </c>
    </row>
    <row r="15" spans="1:8" x14ac:dyDescent="0.3">
      <c r="A15" s="3">
        <f t="shared" si="1"/>
        <v>44602</v>
      </c>
      <c r="B15" s="2" t="str">
        <f t="shared" si="0"/>
        <v>Donnerstag</v>
      </c>
      <c r="C15" s="2" t="str">
        <f>IF(ISNA(INDEX(Table_2[],MATCH(A15,Table_2[Feiertage NRW 20222],0),1)),"",INDEX(Table_2[],MATCH(A15,Table_2[Feiertage NRW 20222],0),1))</f>
        <v/>
      </c>
      <c r="D15" s="2"/>
      <c r="E15" s="21">
        <v>0.35416666666666669</v>
      </c>
      <c r="F15" s="21">
        <v>0.72916666666666663</v>
      </c>
      <c r="G15" s="21">
        <f>IF(AND(E15&lt;&gt;"",F15&lt;&gt;""),F15-E15-Zusammenfassung!$E$9,"")</f>
        <v>0.33333333333333326</v>
      </c>
      <c r="H15" s="23">
        <f>IF(G15&lt;&gt;"",(G15-Zusammenfassung!$E$7)*24,"")</f>
        <v>-1.3322676295501878E-15</v>
      </c>
    </row>
    <row r="16" spans="1:8" x14ac:dyDescent="0.3">
      <c r="A16" s="3">
        <f t="shared" si="1"/>
        <v>44603</v>
      </c>
      <c r="B16" s="2" t="str">
        <f t="shared" si="0"/>
        <v>Freitag</v>
      </c>
      <c r="C16" s="2" t="str">
        <f>IF(ISNA(INDEX(Table_2[],MATCH(A16,Table_2[Feiertage NRW 20222],0),1)),"",INDEX(Table_2[],MATCH(A16,Table_2[Feiertage NRW 20222],0),1))</f>
        <v/>
      </c>
      <c r="D16" s="2"/>
      <c r="E16" s="21">
        <v>0.35416666666666669</v>
      </c>
      <c r="F16" s="21">
        <v>0.72916666666666663</v>
      </c>
      <c r="G16" s="21">
        <f>IF(AND(E16&lt;&gt;"",F16&lt;&gt;""),F16-E16-Zusammenfassung!$E$9,"")</f>
        <v>0.33333333333333326</v>
      </c>
      <c r="H16" s="23">
        <f>IF(G16&lt;&gt;"",(G16-Zusammenfassung!$E$7)*24,"")</f>
        <v>-1.3322676295501878E-15</v>
      </c>
    </row>
    <row r="17" spans="1:8" x14ac:dyDescent="0.3">
      <c r="A17" s="3">
        <f t="shared" si="1"/>
        <v>44604</v>
      </c>
      <c r="B17" s="2" t="str">
        <f t="shared" si="0"/>
        <v>Samstag</v>
      </c>
      <c r="C17" s="2" t="str">
        <f>IF(ISNA(INDEX(Table_2[],MATCH(A17,Table_2[Feiertage NRW 20222],0),1)),"",INDEX(Table_2[],MATCH(A17,Table_2[Feiertage NRW 20222],0),1))</f>
        <v/>
      </c>
      <c r="D17" s="2"/>
      <c r="E17" s="21">
        <v>0.35416666666666669</v>
      </c>
      <c r="F17" s="21">
        <v>0.72916666666666663</v>
      </c>
      <c r="G17" s="21">
        <f>IF(AND(E17&lt;&gt;"",F17&lt;&gt;""),F17-E17-Zusammenfassung!$E$9,"")</f>
        <v>0.33333333333333326</v>
      </c>
      <c r="H17" s="23">
        <f>IF(G17&lt;&gt;"",(G17-Zusammenfassung!$E$7)*24,"")</f>
        <v>-1.3322676295501878E-15</v>
      </c>
    </row>
    <row r="18" spans="1:8" x14ac:dyDescent="0.3">
      <c r="A18" s="3">
        <f t="shared" si="1"/>
        <v>44605</v>
      </c>
      <c r="B18" s="2" t="str">
        <f t="shared" si="0"/>
        <v>Sonntag</v>
      </c>
      <c r="C18" s="2" t="str">
        <f>IF(ISNA(INDEX(Table_2[],MATCH(A18,Table_2[Feiertage NRW 20222],0),1)),"",INDEX(Table_2[],MATCH(A18,Table_2[Feiertage NRW 20222],0),1))</f>
        <v/>
      </c>
      <c r="D18" s="2"/>
      <c r="E18" s="21">
        <v>0.35416666666666669</v>
      </c>
      <c r="F18" s="21">
        <v>0.72916666666666663</v>
      </c>
      <c r="G18" s="21">
        <f>IF(AND(E18&lt;&gt;"",F18&lt;&gt;""),F18-E18-Zusammenfassung!$E$9,"")</f>
        <v>0.33333333333333326</v>
      </c>
      <c r="H18" s="23">
        <f>IF(G18&lt;&gt;"",(G18-Zusammenfassung!$E$7)*24,"")</f>
        <v>-1.3322676295501878E-15</v>
      </c>
    </row>
    <row r="19" spans="1:8" x14ac:dyDescent="0.3">
      <c r="A19" s="3">
        <f t="shared" si="1"/>
        <v>44606</v>
      </c>
      <c r="B19" s="2" t="str">
        <f t="shared" si="0"/>
        <v>Montag</v>
      </c>
      <c r="C19" s="2" t="str">
        <f>IF(ISNA(INDEX(Table_2[],MATCH(A19,Table_2[Feiertage NRW 20222],0),1)),"",INDEX(Table_2[],MATCH(A19,Table_2[Feiertage NRW 20222],0),1))</f>
        <v/>
      </c>
      <c r="D19" s="2"/>
      <c r="E19" s="21">
        <v>0.35416666666666669</v>
      </c>
      <c r="F19" s="21">
        <v>0.72916666666666663</v>
      </c>
      <c r="G19" s="21">
        <f>IF(AND(E19&lt;&gt;"",F19&lt;&gt;""),F19-E19-Zusammenfassung!$E$9,"")</f>
        <v>0.33333333333333326</v>
      </c>
      <c r="H19" s="23">
        <f>IF(G19&lt;&gt;"",(G19-Zusammenfassung!$E$7)*24,"")</f>
        <v>-1.3322676295501878E-15</v>
      </c>
    </row>
    <row r="20" spans="1:8" x14ac:dyDescent="0.3">
      <c r="A20" s="3">
        <f t="shared" si="1"/>
        <v>44607</v>
      </c>
      <c r="B20" s="2" t="str">
        <f t="shared" si="0"/>
        <v>Dienstag</v>
      </c>
      <c r="C20" s="2" t="str">
        <f>IF(ISNA(INDEX(Table_2[],MATCH(A20,Table_2[Feiertage NRW 20222],0),1)),"",INDEX(Table_2[],MATCH(A20,Table_2[Feiertage NRW 20222],0),1))</f>
        <v/>
      </c>
      <c r="D20" s="2"/>
      <c r="E20" s="21">
        <v>0.35416666666666669</v>
      </c>
      <c r="F20" s="21">
        <v>0.72916666666666663</v>
      </c>
      <c r="G20" s="21">
        <f>IF(AND(E20&lt;&gt;"",F20&lt;&gt;""),F20-E20-Zusammenfassung!$E$9,"")</f>
        <v>0.33333333333333326</v>
      </c>
      <c r="H20" s="23">
        <f>IF(G20&lt;&gt;"",(G20-Zusammenfassung!$E$7)*24,"")</f>
        <v>-1.3322676295501878E-15</v>
      </c>
    </row>
    <row r="21" spans="1:8" x14ac:dyDescent="0.3">
      <c r="A21" s="3">
        <f t="shared" si="1"/>
        <v>44608</v>
      </c>
      <c r="B21" s="2" t="str">
        <f t="shared" si="0"/>
        <v>Mittwoch</v>
      </c>
      <c r="C21" s="2" t="str">
        <f>IF(ISNA(INDEX(Table_2[],MATCH(A21,Table_2[Feiertage NRW 20222],0),1)),"",INDEX(Table_2[],MATCH(A21,Table_2[Feiertage NRW 20222],0),1))</f>
        <v/>
      </c>
      <c r="D21" s="2"/>
      <c r="E21" s="21">
        <v>0.35416666666666669</v>
      </c>
      <c r="F21" s="21">
        <v>0.72916666666666663</v>
      </c>
      <c r="G21" s="21">
        <f>IF(AND(E21&lt;&gt;"",F21&lt;&gt;""),F21-E21-Zusammenfassung!$E$9,"")</f>
        <v>0.33333333333333326</v>
      </c>
      <c r="H21" s="23">
        <f>IF(G21&lt;&gt;"",(G21-Zusammenfassung!$E$7)*24,"")</f>
        <v>-1.3322676295501878E-15</v>
      </c>
    </row>
    <row r="22" spans="1:8" x14ac:dyDescent="0.3">
      <c r="A22" s="3">
        <f t="shared" si="1"/>
        <v>44609</v>
      </c>
      <c r="B22" s="2" t="str">
        <f t="shared" si="0"/>
        <v>Donnerstag</v>
      </c>
      <c r="C22" s="2" t="str">
        <f>IF(ISNA(INDEX(Table_2[],MATCH(A22,Table_2[Feiertage NRW 20222],0),1)),"",INDEX(Table_2[],MATCH(A22,Table_2[Feiertage NRW 20222],0),1))</f>
        <v/>
      </c>
      <c r="D22" s="2"/>
      <c r="E22" s="21">
        <v>0.35416666666666669</v>
      </c>
      <c r="F22" s="21">
        <v>0.72916666666666663</v>
      </c>
      <c r="G22" s="21">
        <f>IF(AND(E22&lt;&gt;"",F22&lt;&gt;""),F22-E22-Zusammenfassung!$E$9,"")</f>
        <v>0.33333333333333326</v>
      </c>
      <c r="H22" s="23">
        <f>IF(G22&lt;&gt;"",(G22-Zusammenfassung!$E$7)*24,"")</f>
        <v>-1.3322676295501878E-15</v>
      </c>
    </row>
    <row r="23" spans="1:8" x14ac:dyDescent="0.3">
      <c r="A23" s="3">
        <f t="shared" si="1"/>
        <v>44610</v>
      </c>
      <c r="B23" s="2" t="str">
        <f t="shared" si="0"/>
        <v>Freitag</v>
      </c>
      <c r="C23" s="2" t="str">
        <f>IF(ISNA(INDEX(Table_2[],MATCH(A23,Table_2[Feiertage NRW 20222],0),1)),"",INDEX(Table_2[],MATCH(A23,Table_2[Feiertage NRW 20222],0),1))</f>
        <v/>
      </c>
      <c r="D23" s="2"/>
      <c r="E23" s="21">
        <v>0.35416666666666669</v>
      </c>
      <c r="F23" s="21">
        <v>0.72916666666666663</v>
      </c>
      <c r="G23" s="21">
        <f>IF(AND(E23&lt;&gt;"",F23&lt;&gt;""),F23-E23-Zusammenfassung!$E$9,"")</f>
        <v>0.33333333333333326</v>
      </c>
      <c r="H23" s="23">
        <f>IF(G23&lt;&gt;"",(G23-Zusammenfassung!$E$7)*24,"")</f>
        <v>-1.3322676295501878E-15</v>
      </c>
    </row>
    <row r="24" spans="1:8" x14ac:dyDescent="0.3">
      <c r="A24" s="3">
        <f t="shared" si="1"/>
        <v>44611</v>
      </c>
      <c r="B24" s="2" t="str">
        <f t="shared" si="0"/>
        <v>Samstag</v>
      </c>
      <c r="C24" s="2" t="str">
        <f>IF(ISNA(INDEX(Table_2[],MATCH(A24,Table_2[Feiertage NRW 20222],0),1)),"",INDEX(Table_2[],MATCH(A24,Table_2[Feiertage NRW 20222],0),1))</f>
        <v/>
      </c>
      <c r="D24" s="2"/>
      <c r="E24" s="21">
        <v>0.35416666666666669</v>
      </c>
      <c r="F24" s="21">
        <v>0.72916666666666663</v>
      </c>
      <c r="G24" s="21">
        <f>IF(AND(E24&lt;&gt;"",F24&lt;&gt;""),F24-E24-Zusammenfassung!$E$9,"")</f>
        <v>0.33333333333333326</v>
      </c>
      <c r="H24" s="23">
        <f>IF(G24&lt;&gt;"",(G24-Zusammenfassung!$E$7)*24,"")</f>
        <v>-1.3322676295501878E-15</v>
      </c>
    </row>
    <row r="25" spans="1:8" x14ac:dyDescent="0.3">
      <c r="A25" s="3">
        <f t="shared" si="1"/>
        <v>44612</v>
      </c>
      <c r="B25" s="2" t="str">
        <f t="shared" si="0"/>
        <v>Sonntag</v>
      </c>
      <c r="C25" s="2" t="str">
        <f>IF(ISNA(INDEX(Table_2[],MATCH(A25,Table_2[Feiertage NRW 20222],0),1)),"",INDEX(Table_2[],MATCH(A25,Table_2[Feiertage NRW 20222],0),1))</f>
        <v/>
      </c>
      <c r="D25" s="2"/>
      <c r="E25" s="21">
        <v>0.35416666666666669</v>
      </c>
      <c r="F25" s="21">
        <v>0.72916666666666663</v>
      </c>
      <c r="G25" s="21">
        <f>IF(AND(E25&lt;&gt;"",F25&lt;&gt;""),F25-E25-Zusammenfassung!$E$9,"")</f>
        <v>0.33333333333333326</v>
      </c>
      <c r="H25" s="23">
        <f>IF(G25&lt;&gt;"",(G25-Zusammenfassung!$E$7)*24,"")</f>
        <v>-1.3322676295501878E-15</v>
      </c>
    </row>
    <row r="26" spans="1:8" x14ac:dyDescent="0.3">
      <c r="A26" s="3">
        <f t="shared" si="1"/>
        <v>44613</v>
      </c>
      <c r="B26" s="2" t="str">
        <f t="shared" si="0"/>
        <v>Montag</v>
      </c>
      <c r="C26" s="2" t="str">
        <f>IF(ISNA(INDEX(Table_2[],MATCH(A26,Table_2[Feiertage NRW 20222],0),1)),"",INDEX(Table_2[],MATCH(A26,Table_2[Feiertage NRW 20222],0),1))</f>
        <v/>
      </c>
      <c r="D26" s="2"/>
      <c r="E26" s="21">
        <v>0.35416666666666669</v>
      </c>
      <c r="F26" s="21">
        <v>0.72916666666666663</v>
      </c>
      <c r="G26" s="21">
        <f>IF(AND(E26&lt;&gt;"",F26&lt;&gt;""),F26-E26-Zusammenfassung!$E$9,"")</f>
        <v>0.33333333333333326</v>
      </c>
      <c r="H26" s="23">
        <f>IF(G26&lt;&gt;"",(G26-Zusammenfassung!$E$7)*24,"")</f>
        <v>-1.3322676295501878E-15</v>
      </c>
    </row>
    <row r="27" spans="1:8" x14ac:dyDescent="0.3">
      <c r="A27" s="3">
        <f t="shared" si="1"/>
        <v>44614</v>
      </c>
      <c r="B27" s="2" t="str">
        <f t="shared" si="0"/>
        <v>Dienstag</v>
      </c>
      <c r="C27" s="2" t="str">
        <f>IF(ISNA(INDEX(Table_2[],MATCH(A27,Table_2[Feiertage NRW 20222],0),1)),"",INDEX(Table_2[],MATCH(A27,Table_2[Feiertage NRW 20222],0),1))</f>
        <v/>
      </c>
      <c r="D27" s="2"/>
      <c r="E27" s="21">
        <v>0.35416666666666669</v>
      </c>
      <c r="F27" s="21">
        <v>0.72916666666666663</v>
      </c>
      <c r="G27" s="21">
        <f>IF(AND(E27&lt;&gt;"",F27&lt;&gt;""),F27-E27-Zusammenfassung!$E$9,"")</f>
        <v>0.33333333333333326</v>
      </c>
      <c r="H27" s="23">
        <f>IF(G27&lt;&gt;"",(G27-Zusammenfassung!$E$7)*24,"")</f>
        <v>-1.3322676295501878E-15</v>
      </c>
    </row>
    <row r="28" spans="1:8" x14ac:dyDescent="0.3">
      <c r="A28" s="3">
        <f t="shared" si="1"/>
        <v>44615</v>
      </c>
      <c r="B28" s="2" t="str">
        <f t="shared" si="0"/>
        <v>Mittwoch</v>
      </c>
      <c r="C28" s="2" t="str">
        <f>IF(ISNA(INDEX(Table_2[],MATCH(A28,Table_2[Feiertage NRW 20222],0),1)),"",INDEX(Table_2[],MATCH(A28,Table_2[Feiertage NRW 20222],0),1))</f>
        <v/>
      </c>
      <c r="D28" s="2"/>
      <c r="E28" s="21">
        <v>0.35416666666666669</v>
      </c>
      <c r="F28" s="21">
        <v>0.72916666666666663</v>
      </c>
      <c r="G28" s="21">
        <f>IF(AND(E28&lt;&gt;"",F28&lt;&gt;""),F28-E28-Zusammenfassung!$E$9,"")</f>
        <v>0.33333333333333326</v>
      </c>
      <c r="H28" s="23">
        <f>IF(G28&lt;&gt;"",(G28-Zusammenfassung!$E$7)*24,"")</f>
        <v>-1.3322676295501878E-15</v>
      </c>
    </row>
    <row r="29" spans="1:8" x14ac:dyDescent="0.3">
      <c r="A29" s="3">
        <f t="shared" si="1"/>
        <v>44616</v>
      </c>
      <c r="B29" s="2" t="str">
        <f t="shared" si="0"/>
        <v>Donnerstag</v>
      </c>
      <c r="C29" s="2" t="str">
        <f>IF(ISNA(INDEX(Table_2[],MATCH(A29,Table_2[Feiertage NRW 20222],0),1)),"",INDEX(Table_2[],MATCH(A29,Table_2[Feiertage NRW 20222],0),1))</f>
        <v/>
      </c>
      <c r="D29" s="2"/>
      <c r="E29" s="21">
        <v>0.35416666666666669</v>
      </c>
      <c r="F29" s="21">
        <v>0.72916666666666663</v>
      </c>
      <c r="G29" s="21">
        <f>IF(AND(E29&lt;&gt;"",F29&lt;&gt;""),F29-E29-Zusammenfassung!$E$9,"")</f>
        <v>0.33333333333333326</v>
      </c>
      <c r="H29" s="23">
        <f>IF(G29&lt;&gt;"",(G29-Zusammenfassung!$E$7)*24,"")</f>
        <v>-1.3322676295501878E-15</v>
      </c>
    </row>
    <row r="30" spans="1:8" x14ac:dyDescent="0.3">
      <c r="A30" s="3">
        <f t="shared" si="1"/>
        <v>44617</v>
      </c>
      <c r="B30" s="2" t="str">
        <f t="shared" si="0"/>
        <v>Freitag</v>
      </c>
      <c r="C30" s="2" t="str">
        <f>IF(ISNA(INDEX(Table_2[],MATCH(A30,Table_2[Feiertage NRW 20222],0),1)),"",INDEX(Table_2[],MATCH(A30,Table_2[Feiertage NRW 20222],0),1))</f>
        <v/>
      </c>
      <c r="D30" s="2"/>
      <c r="E30" s="21">
        <v>0.35416666666666669</v>
      </c>
      <c r="F30" s="21">
        <v>0.72916666666666663</v>
      </c>
      <c r="G30" s="21">
        <f>IF(AND(E30&lt;&gt;"",F30&lt;&gt;""),F30-E30-Zusammenfassung!$E$9,"")</f>
        <v>0.33333333333333326</v>
      </c>
      <c r="H30" s="23">
        <f>IF(G30&lt;&gt;"",(G30-Zusammenfassung!$E$7)*24,"")</f>
        <v>-1.3322676295501878E-15</v>
      </c>
    </row>
    <row r="31" spans="1:8" x14ac:dyDescent="0.3">
      <c r="A31" s="3">
        <f t="shared" si="1"/>
        <v>44618</v>
      </c>
      <c r="B31" s="2" t="str">
        <f t="shared" si="0"/>
        <v>Samstag</v>
      </c>
      <c r="C31" s="2" t="str">
        <f>IF(ISNA(INDEX(Table_2[],MATCH(A31,Table_2[Feiertage NRW 20222],0),1)),"",INDEX(Table_2[],MATCH(A31,Table_2[Feiertage NRW 20222],0),1))</f>
        <v/>
      </c>
      <c r="D31" s="2"/>
      <c r="E31" s="21">
        <v>0.35416666666666669</v>
      </c>
      <c r="F31" s="21">
        <v>0.72916666666666663</v>
      </c>
      <c r="G31" s="21">
        <f>IF(AND(E31&lt;&gt;"",F31&lt;&gt;""),F31-E31-Zusammenfassung!$E$9,"")</f>
        <v>0.33333333333333326</v>
      </c>
      <c r="H31" s="23">
        <f>IF(G31&lt;&gt;"",(G31-Zusammenfassung!$E$7)*24,"")</f>
        <v>-1.3322676295501878E-15</v>
      </c>
    </row>
    <row r="32" spans="1:8" x14ac:dyDescent="0.3">
      <c r="A32" s="3">
        <f t="shared" si="1"/>
        <v>44619</v>
      </c>
      <c r="B32" s="2" t="str">
        <f t="shared" si="0"/>
        <v>Sonntag</v>
      </c>
      <c r="C32" s="2" t="str">
        <f>IF(ISNA(INDEX(Table_2[],MATCH(A32,Table_2[Feiertage NRW 20222],0),1)),"",INDEX(Table_2[],MATCH(A32,Table_2[Feiertage NRW 20222],0),1))</f>
        <v/>
      </c>
      <c r="D32" s="2"/>
      <c r="E32" s="21">
        <v>0.35416666666666669</v>
      </c>
      <c r="F32" s="21">
        <v>0.72916666666666663</v>
      </c>
      <c r="G32" s="21">
        <f>IF(AND(E32&lt;&gt;"",F32&lt;&gt;""),F32-E32-Zusammenfassung!$E$9,"")</f>
        <v>0.33333333333333326</v>
      </c>
      <c r="H32" s="23">
        <f>IF(G32&lt;&gt;"",(G32-Zusammenfassung!$E$7)*24,"")</f>
        <v>-1.3322676295501878E-15</v>
      </c>
    </row>
    <row r="33" spans="1:8" x14ac:dyDescent="0.3">
      <c r="A33" s="3">
        <f t="shared" si="1"/>
        <v>44620</v>
      </c>
      <c r="B33" s="2" t="str">
        <f t="shared" si="0"/>
        <v>Montag</v>
      </c>
      <c r="C33" s="2" t="str">
        <f>IF(ISNA(INDEX(Table_2[],MATCH(A33,Table_2[Feiertage NRW 20222],0),1)),"",INDEX(Table_2[],MATCH(A33,Table_2[Feiertage NRW 20222],0),1))</f>
        <v/>
      </c>
      <c r="D33" s="2"/>
      <c r="E33" s="21">
        <v>0.35416666666666669</v>
      </c>
      <c r="F33" s="21">
        <v>0.72916666666666663</v>
      </c>
      <c r="G33" s="21">
        <f>IF(AND(E33&lt;&gt;"",F33&lt;&gt;""),F33-E33-Zusammenfassung!$E$9,"")</f>
        <v>0.33333333333333326</v>
      </c>
      <c r="H33" s="23">
        <f>IF(G33&lt;&gt;"",(G33-Zusammenfassung!$E$7)*24,"")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9">
        <f>SUM(G6:G36)</f>
        <v>9.3541666666666643</v>
      </c>
    </row>
    <row r="45" spans="1:8" x14ac:dyDescent="0.3">
      <c r="D45" s="7" t="s">
        <v>13</v>
      </c>
      <c r="E45" s="20">
        <f>SUM(H6:H36)</f>
        <v>0.49999999999996625</v>
      </c>
    </row>
  </sheetData>
  <conditionalFormatting sqref="A6:H33">
    <cfRule type="expression" dxfId="32" priority="2">
      <formula>$B6="Sonntag"</formula>
    </cfRule>
    <cfRule type="expression" dxfId="31" priority="3">
      <formula>$B6="Samstag"</formula>
    </cfRule>
  </conditionalFormatting>
  <conditionalFormatting sqref="H6:H33">
    <cfRule type="cellIs" dxfId="3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D6B0-0CEC-4C4B-9D9B-5C747169BBCF}">
  <dimension ref="A1:H45"/>
  <sheetViews>
    <sheetView topLeftCell="A3" zoomScale="70" zoomScaleNormal="70" workbookViewId="0">
      <selection activeCell="B4" sqref="B4"/>
    </sheetView>
  </sheetViews>
  <sheetFormatPr baseColWidth="10"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DATE(Zusammenfassung!B2,3,1)</f>
        <v>44621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22" t="s">
        <v>41</v>
      </c>
    </row>
    <row r="6" spans="1:8" x14ac:dyDescent="0.3">
      <c r="A6" s="3">
        <f>B3</f>
        <v>44621</v>
      </c>
      <c r="B6" s="2" t="str">
        <f>TEXT(A6,"TTTT")</f>
        <v>Dienstag</v>
      </c>
      <c r="C6" s="2" t="str">
        <f>IF(ISNA(INDEX(Table_2[],MATCH(A6,Table_2[Feiertage NRW 20222],0),1)),"",INDEX(Table_2[],MATCH(A6,Table_2[Feiertage NRW 20222],0),1))</f>
        <v/>
      </c>
      <c r="D6" s="2"/>
      <c r="E6" s="21">
        <v>0.35416666666666669</v>
      </c>
      <c r="F6" s="21">
        <v>0.79166666666666663</v>
      </c>
      <c r="G6" s="21">
        <f>IF(AND(E6&lt;&gt;"",F6&lt;&gt;""),F6-E6-Zusammenfassung!$E$9,"")</f>
        <v>0.39583333333333326</v>
      </c>
      <c r="H6" s="23">
        <f>IF(G6&lt;&gt;"",(G6-Zusammenfassung!$E$7)*24,"")</f>
        <v>1.4999999999999987</v>
      </c>
    </row>
    <row r="7" spans="1:8" x14ac:dyDescent="0.3">
      <c r="A7" s="3">
        <f>A6+1</f>
        <v>44622</v>
      </c>
      <c r="B7" s="2" t="str">
        <f t="shared" ref="B7:B36" si="0">TEXT(A7,"TTTT")</f>
        <v>Mittwoch</v>
      </c>
      <c r="C7" s="2" t="str">
        <f>IF(ISNA(INDEX(Table_2[],MATCH(A7,Table_2[Feiertage NRW 20222],0),1)),"",INDEX(Table_2[],MATCH(A7,Table_2[Feiertage NRW 20222],0),1))</f>
        <v/>
      </c>
      <c r="D7" s="2"/>
      <c r="E7" s="21">
        <v>0.35416666666666669</v>
      </c>
      <c r="F7" s="21">
        <v>0.64583333333333337</v>
      </c>
      <c r="G7" s="21">
        <f>IF(AND(E7&lt;&gt;"",F7&lt;&gt;""),F7-E7-Zusammenfassung!$E$9,"")</f>
        <v>0.25</v>
      </c>
      <c r="H7" s="23">
        <f>IF(G7&lt;&gt;"",(G7-Zusammenfassung!$E$7)*24,"")</f>
        <v>-1.9999999999999996</v>
      </c>
    </row>
    <row r="8" spans="1:8" x14ac:dyDescent="0.3">
      <c r="A8" s="3">
        <f t="shared" ref="A8:A36" si="1">A7+1</f>
        <v>44623</v>
      </c>
      <c r="B8" s="2" t="str">
        <f t="shared" si="0"/>
        <v>Donnerstag</v>
      </c>
      <c r="C8" s="2" t="str">
        <f>IF(ISNA(INDEX(Table_2[],MATCH(A8,Table_2[Feiertage NRW 20222],0),1)),"",INDEX(Table_2[],MATCH(A8,Table_2[Feiertage NRW 20222],0),1))</f>
        <v/>
      </c>
      <c r="D8" s="2"/>
      <c r="E8" s="21">
        <v>0.35416666666666669</v>
      </c>
      <c r="F8" s="21">
        <v>0.77083333333333337</v>
      </c>
      <c r="G8" s="21">
        <f>IF(AND(E8&lt;&gt;"",F8&lt;&gt;""),F8-E8-Zusammenfassung!$E$9,"")</f>
        <v>0.375</v>
      </c>
      <c r="H8" s="23">
        <f>IF(G8&lt;&gt;"",(G8-Zusammenfassung!$E$7)*24,"")</f>
        <v>1.0000000000000004</v>
      </c>
    </row>
    <row r="9" spans="1:8" x14ac:dyDescent="0.3">
      <c r="A9" s="3">
        <f t="shared" si="1"/>
        <v>44624</v>
      </c>
      <c r="B9" s="2" t="str">
        <f t="shared" si="0"/>
        <v>Freitag</v>
      </c>
      <c r="C9" s="2" t="str">
        <f>IF(ISNA(INDEX(Table_2[],MATCH(A9,Table_2[Feiertage NRW 20222],0),1)),"",INDEX(Table_2[],MATCH(A9,Table_2[Feiertage NRW 20222],0),1))</f>
        <v/>
      </c>
      <c r="D9" s="2"/>
      <c r="E9" s="21">
        <v>0.35416666666666669</v>
      </c>
      <c r="F9" s="21">
        <v>0.72916666666666663</v>
      </c>
      <c r="G9" s="21">
        <f>IF(AND(E9&lt;&gt;"",F9&lt;&gt;""),F9-E9-Zusammenfassung!$E$9,"")</f>
        <v>0.33333333333333326</v>
      </c>
      <c r="H9" s="23">
        <f>IF(G9&lt;&gt;"",(G9-Zusammenfassung!$E$7)*24,"")</f>
        <v>-1.3322676295501878E-15</v>
      </c>
    </row>
    <row r="10" spans="1:8" x14ac:dyDescent="0.3">
      <c r="A10" s="3">
        <f t="shared" si="1"/>
        <v>44625</v>
      </c>
      <c r="B10" s="2" t="str">
        <f t="shared" si="0"/>
        <v>Samstag</v>
      </c>
      <c r="C10" s="2" t="str">
        <f>IF(ISNA(INDEX(Table_2[],MATCH(A10,Table_2[Feiertage NRW 20222],0),1)),"",INDEX(Table_2[],MATCH(A10,Table_2[Feiertage NRW 20222],0),1))</f>
        <v/>
      </c>
      <c r="D10" s="2"/>
      <c r="E10" s="21">
        <v>0.35416666666666669</v>
      </c>
      <c r="F10" s="21">
        <v>0.72916666666666663</v>
      </c>
      <c r="G10" s="21">
        <f>IF(AND(E10&lt;&gt;"",F10&lt;&gt;""),F10-E10-Zusammenfassung!$E$9,"")</f>
        <v>0.33333333333333326</v>
      </c>
      <c r="H10" s="23">
        <f>IF(G10&lt;&gt;"",(G10-Zusammenfassung!$E$7)*24,"")</f>
        <v>-1.3322676295501878E-15</v>
      </c>
    </row>
    <row r="11" spans="1:8" x14ac:dyDescent="0.3">
      <c r="A11" s="3">
        <f t="shared" si="1"/>
        <v>44626</v>
      </c>
      <c r="B11" s="2" t="str">
        <f t="shared" si="0"/>
        <v>Sonntag</v>
      </c>
      <c r="C11" s="2" t="str">
        <f>IF(ISNA(INDEX(Table_2[],MATCH(A11,Table_2[Feiertage NRW 20222],0),1)),"",INDEX(Table_2[],MATCH(A11,Table_2[Feiertage NRW 20222],0),1))</f>
        <v/>
      </c>
      <c r="D11" s="2"/>
      <c r="E11" s="21">
        <v>0.35416666666666669</v>
      </c>
      <c r="F11" s="21">
        <v>0.72916666666666663</v>
      </c>
      <c r="G11" s="21">
        <f>IF(AND(E11&lt;&gt;"",F11&lt;&gt;""),F11-E11-Zusammenfassung!$E$9,"")</f>
        <v>0.33333333333333326</v>
      </c>
      <c r="H11" s="23">
        <f>IF(G11&lt;&gt;"",(G11-Zusammenfassung!$E$7)*24,"")</f>
        <v>-1.3322676295501878E-15</v>
      </c>
    </row>
    <row r="12" spans="1:8" x14ac:dyDescent="0.3">
      <c r="A12" s="3">
        <f t="shared" si="1"/>
        <v>44627</v>
      </c>
      <c r="B12" s="2" t="str">
        <f t="shared" si="0"/>
        <v>Montag</v>
      </c>
      <c r="C12" s="2" t="str">
        <f>IF(ISNA(INDEX(Table_2[],MATCH(A12,Table_2[Feiertage NRW 20222],0),1)),"",INDEX(Table_2[],MATCH(A12,Table_2[Feiertage NRW 20222],0),1))</f>
        <v/>
      </c>
      <c r="D12" s="2"/>
      <c r="E12" s="21">
        <v>0.35416666666666669</v>
      </c>
      <c r="F12" s="21">
        <v>0.72916666666666663</v>
      </c>
      <c r="G12" s="21">
        <f>IF(AND(E12&lt;&gt;"",F12&lt;&gt;""),F12-E12-Zusammenfassung!$E$9,"")</f>
        <v>0.33333333333333326</v>
      </c>
      <c r="H12" s="23">
        <f>IF(G12&lt;&gt;"",(G12-Zusammenfassung!$E$7)*24,"")</f>
        <v>-1.3322676295501878E-15</v>
      </c>
    </row>
    <row r="13" spans="1:8" x14ac:dyDescent="0.3">
      <c r="A13" s="3">
        <f t="shared" si="1"/>
        <v>44628</v>
      </c>
      <c r="B13" s="2" t="str">
        <f t="shared" si="0"/>
        <v>Dienstag</v>
      </c>
      <c r="C13" s="2" t="str">
        <f>IF(ISNA(INDEX(Table_2[],MATCH(A13,Table_2[Feiertage NRW 20222],0),1)),"",INDEX(Table_2[],MATCH(A13,Table_2[Feiertage NRW 20222],0),1))</f>
        <v/>
      </c>
      <c r="D13" s="2"/>
      <c r="E13" s="21">
        <v>0.35416666666666669</v>
      </c>
      <c r="F13" s="21">
        <v>0.72916666666666663</v>
      </c>
      <c r="G13" s="21">
        <f>IF(AND(E13&lt;&gt;"",F13&lt;&gt;""),F13-E13-Zusammenfassung!$E$9,"")</f>
        <v>0.33333333333333326</v>
      </c>
      <c r="H13" s="23">
        <f>IF(G13&lt;&gt;"",(G13-Zusammenfassung!$E$7)*24,"")</f>
        <v>-1.3322676295501878E-15</v>
      </c>
    </row>
    <row r="14" spans="1:8" x14ac:dyDescent="0.3">
      <c r="A14" s="3">
        <f t="shared" si="1"/>
        <v>44629</v>
      </c>
      <c r="B14" s="2" t="str">
        <f t="shared" si="0"/>
        <v>Mittwoch</v>
      </c>
      <c r="C14" s="2" t="str">
        <f>IF(ISNA(INDEX(Table_2[],MATCH(A14,Table_2[Feiertage NRW 20222],0),1)),"",INDEX(Table_2[],MATCH(A14,Table_2[Feiertage NRW 20222],0),1))</f>
        <v/>
      </c>
      <c r="D14" s="2"/>
      <c r="E14" s="21">
        <v>0.35416666666666669</v>
      </c>
      <c r="F14" s="21">
        <v>0.72916666666666663</v>
      </c>
      <c r="G14" s="21">
        <f>IF(AND(E14&lt;&gt;"",F14&lt;&gt;""),F14-E14-Zusammenfassung!$E$9,"")</f>
        <v>0.33333333333333326</v>
      </c>
      <c r="H14" s="23">
        <f>IF(G14&lt;&gt;"",(G14-Zusammenfassung!$E$7)*24,"")</f>
        <v>-1.3322676295501878E-15</v>
      </c>
    </row>
    <row r="15" spans="1:8" x14ac:dyDescent="0.3">
      <c r="A15" s="3">
        <f t="shared" si="1"/>
        <v>44630</v>
      </c>
      <c r="B15" s="2" t="str">
        <f t="shared" si="0"/>
        <v>Donnerstag</v>
      </c>
      <c r="C15" s="2" t="str">
        <f>IF(ISNA(INDEX(Table_2[],MATCH(A15,Table_2[Feiertage NRW 20222],0),1)),"",INDEX(Table_2[],MATCH(A15,Table_2[Feiertage NRW 20222],0),1))</f>
        <v/>
      </c>
      <c r="D15" s="2"/>
      <c r="E15" s="21">
        <v>0.35416666666666669</v>
      </c>
      <c r="F15" s="21">
        <v>0.72916666666666663</v>
      </c>
      <c r="G15" s="21">
        <f>IF(AND(E15&lt;&gt;"",F15&lt;&gt;""),F15-E15-Zusammenfassung!$E$9,"")</f>
        <v>0.33333333333333326</v>
      </c>
      <c r="H15" s="23">
        <f>IF(G15&lt;&gt;"",(G15-Zusammenfassung!$E$7)*24,"")</f>
        <v>-1.3322676295501878E-15</v>
      </c>
    </row>
    <row r="16" spans="1:8" x14ac:dyDescent="0.3">
      <c r="A16" s="3">
        <f t="shared" si="1"/>
        <v>44631</v>
      </c>
      <c r="B16" s="2" t="str">
        <f t="shared" si="0"/>
        <v>Freitag</v>
      </c>
      <c r="C16" s="2" t="str">
        <f>IF(ISNA(INDEX(Table_2[],MATCH(A16,Table_2[Feiertage NRW 20222],0),1)),"",INDEX(Table_2[],MATCH(A16,Table_2[Feiertage NRW 20222],0),1))</f>
        <v/>
      </c>
      <c r="D16" s="2"/>
      <c r="E16" s="21">
        <v>0.35416666666666669</v>
      </c>
      <c r="F16" s="21">
        <v>0.72916666666666663</v>
      </c>
      <c r="G16" s="21">
        <f>IF(AND(E16&lt;&gt;"",F16&lt;&gt;""),F16-E16-Zusammenfassung!$E$9,"")</f>
        <v>0.33333333333333326</v>
      </c>
      <c r="H16" s="23">
        <f>IF(G16&lt;&gt;"",(G16-Zusammenfassung!$E$7)*24,"")</f>
        <v>-1.3322676295501878E-15</v>
      </c>
    </row>
    <row r="17" spans="1:8" x14ac:dyDescent="0.3">
      <c r="A17" s="3">
        <f t="shared" si="1"/>
        <v>44632</v>
      </c>
      <c r="B17" s="2" t="str">
        <f t="shared" si="0"/>
        <v>Samstag</v>
      </c>
      <c r="C17" s="2" t="str">
        <f>IF(ISNA(INDEX(Table_2[],MATCH(A17,Table_2[Feiertage NRW 20222],0),1)),"",INDEX(Table_2[],MATCH(A17,Table_2[Feiertage NRW 20222],0),1))</f>
        <v/>
      </c>
      <c r="D17" s="2"/>
      <c r="E17" s="21">
        <v>0.35416666666666669</v>
      </c>
      <c r="F17" s="21">
        <v>0.72916666666666663</v>
      </c>
      <c r="G17" s="21">
        <f>IF(AND(E17&lt;&gt;"",F17&lt;&gt;""),F17-E17-Zusammenfassung!$E$9,"")</f>
        <v>0.33333333333333326</v>
      </c>
      <c r="H17" s="23">
        <f>IF(G17&lt;&gt;"",(G17-Zusammenfassung!$E$7)*24,"")</f>
        <v>-1.3322676295501878E-15</v>
      </c>
    </row>
    <row r="18" spans="1:8" x14ac:dyDescent="0.3">
      <c r="A18" s="3">
        <f t="shared" si="1"/>
        <v>44633</v>
      </c>
      <c r="B18" s="2" t="str">
        <f t="shared" si="0"/>
        <v>Sonntag</v>
      </c>
      <c r="C18" s="2" t="str">
        <f>IF(ISNA(INDEX(Table_2[],MATCH(A18,Table_2[Feiertage NRW 20222],0),1)),"",INDEX(Table_2[],MATCH(A18,Table_2[Feiertage NRW 20222],0),1))</f>
        <v/>
      </c>
      <c r="D18" s="2"/>
      <c r="E18" s="21">
        <v>0.35416666666666669</v>
      </c>
      <c r="F18" s="21">
        <v>0.72916666666666663</v>
      </c>
      <c r="G18" s="21">
        <f>IF(AND(E18&lt;&gt;"",F18&lt;&gt;""),F18-E18-Zusammenfassung!$E$9,"")</f>
        <v>0.33333333333333326</v>
      </c>
      <c r="H18" s="23">
        <f>IF(G18&lt;&gt;"",(G18-Zusammenfassung!$E$7)*24,"")</f>
        <v>-1.3322676295501878E-15</v>
      </c>
    </row>
    <row r="19" spans="1:8" x14ac:dyDescent="0.3">
      <c r="A19" s="3">
        <f t="shared" si="1"/>
        <v>44634</v>
      </c>
      <c r="B19" s="2" t="str">
        <f t="shared" si="0"/>
        <v>Montag</v>
      </c>
      <c r="C19" s="2" t="str">
        <f>IF(ISNA(INDEX(Table_2[],MATCH(A19,Table_2[Feiertage NRW 20222],0),1)),"",INDEX(Table_2[],MATCH(A19,Table_2[Feiertage NRW 20222],0),1))</f>
        <v/>
      </c>
      <c r="D19" s="2"/>
      <c r="E19" s="21">
        <v>0.35416666666666669</v>
      </c>
      <c r="F19" s="21">
        <v>0.72916666666666663</v>
      </c>
      <c r="G19" s="21">
        <f>IF(AND(E19&lt;&gt;"",F19&lt;&gt;""),F19-E19-Zusammenfassung!$E$9,"")</f>
        <v>0.33333333333333326</v>
      </c>
      <c r="H19" s="23">
        <f>IF(G19&lt;&gt;"",(G19-Zusammenfassung!$E$7)*24,"")</f>
        <v>-1.3322676295501878E-15</v>
      </c>
    </row>
    <row r="20" spans="1:8" x14ac:dyDescent="0.3">
      <c r="A20" s="3">
        <f t="shared" si="1"/>
        <v>44635</v>
      </c>
      <c r="B20" s="2" t="str">
        <f t="shared" si="0"/>
        <v>Dienstag</v>
      </c>
      <c r="C20" s="2" t="str">
        <f>IF(ISNA(INDEX(Table_2[],MATCH(A20,Table_2[Feiertage NRW 20222],0),1)),"",INDEX(Table_2[],MATCH(A20,Table_2[Feiertage NRW 20222],0),1))</f>
        <v/>
      </c>
      <c r="D20" s="2"/>
      <c r="E20" s="21">
        <v>0.35416666666666669</v>
      </c>
      <c r="F20" s="21">
        <v>0.72916666666666663</v>
      </c>
      <c r="G20" s="21">
        <f>IF(AND(E20&lt;&gt;"",F20&lt;&gt;""),F20-E20-Zusammenfassung!$E$9,"")</f>
        <v>0.33333333333333326</v>
      </c>
      <c r="H20" s="23">
        <f>IF(G20&lt;&gt;"",(G20-Zusammenfassung!$E$7)*24,"")</f>
        <v>-1.3322676295501878E-15</v>
      </c>
    </row>
    <row r="21" spans="1:8" x14ac:dyDescent="0.3">
      <c r="A21" s="3">
        <f t="shared" si="1"/>
        <v>44636</v>
      </c>
      <c r="B21" s="2" t="str">
        <f t="shared" si="0"/>
        <v>Mittwoch</v>
      </c>
      <c r="C21" s="2" t="str">
        <f>IF(ISNA(INDEX(Table_2[],MATCH(A21,Table_2[Feiertage NRW 20222],0),1)),"",INDEX(Table_2[],MATCH(A21,Table_2[Feiertage NRW 20222],0),1))</f>
        <v/>
      </c>
      <c r="D21" s="2"/>
      <c r="E21" s="21">
        <v>0.35416666666666669</v>
      </c>
      <c r="F21" s="21">
        <v>0.72916666666666663</v>
      </c>
      <c r="G21" s="21">
        <f>IF(AND(E21&lt;&gt;"",F21&lt;&gt;""),F21-E21-Zusammenfassung!$E$9,"")</f>
        <v>0.33333333333333326</v>
      </c>
      <c r="H21" s="23">
        <f>IF(G21&lt;&gt;"",(G21-Zusammenfassung!$E$7)*24,"")</f>
        <v>-1.3322676295501878E-15</v>
      </c>
    </row>
    <row r="22" spans="1:8" x14ac:dyDescent="0.3">
      <c r="A22" s="3">
        <f t="shared" si="1"/>
        <v>44637</v>
      </c>
      <c r="B22" s="2" t="str">
        <f t="shared" si="0"/>
        <v>Donnerstag</v>
      </c>
      <c r="C22" s="2" t="str">
        <f>IF(ISNA(INDEX(Table_2[],MATCH(A22,Table_2[Feiertage NRW 20222],0),1)),"",INDEX(Table_2[],MATCH(A22,Table_2[Feiertage NRW 20222],0),1))</f>
        <v/>
      </c>
      <c r="D22" s="2"/>
      <c r="E22" s="21">
        <v>0.35416666666666669</v>
      </c>
      <c r="F22" s="21">
        <v>0.72916666666666663</v>
      </c>
      <c r="G22" s="21">
        <f>IF(AND(E22&lt;&gt;"",F22&lt;&gt;""),F22-E22-Zusammenfassung!$E$9,"")</f>
        <v>0.33333333333333326</v>
      </c>
      <c r="H22" s="23">
        <f>IF(G22&lt;&gt;"",(G22-Zusammenfassung!$E$7)*24,"")</f>
        <v>-1.3322676295501878E-15</v>
      </c>
    </row>
    <row r="23" spans="1:8" x14ac:dyDescent="0.3">
      <c r="A23" s="3">
        <f t="shared" si="1"/>
        <v>44638</v>
      </c>
      <c r="B23" s="2" t="str">
        <f t="shared" si="0"/>
        <v>Freitag</v>
      </c>
      <c r="C23" s="2" t="str">
        <f>IF(ISNA(INDEX(Table_2[],MATCH(A23,Table_2[Feiertage NRW 20222],0),1)),"",INDEX(Table_2[],MATCH(A23,Table_2[Feiertage NRW 20222],0),1))</f>
        <v/>
      </c>
      <c r="D23" s="2"/>
      <c r="E23" s="21">
        <v>0.35416666666666669</v>
      </c>
      <c r="F23" s="21">
        <v>0.72916666666666663</v>
      </c>
      <c r="G23" s="21">
        <f>IF(AND(E23&lt;&gt;"",F23&lt;&gt;""),F23-E23-Zusammenfassung!$E$9,"")</f>
        <v>0.33333333333333326</v>
      </c>
      <c r="H23" s="23">
        <f>IF(G23&lt;&gt;"",(G23-Zusammenfassung!$E$7)*24,"")</f>
        <v>-1.3322676295501878E-15</v>
      </c>
    </row>
    <row r="24" spans="1:8" x14ac:dyDescent="0.3">
      <c r="A24" s="3">
        <f t="shared" si="1"/>
        <v>44639</v>
      </c>
      <c r="B24" s="2" t="str">
        <f t="shared" si="0"/>
        <v>Samstag</v>
      </c>
      <c r="C24" s="2" t="str">
        <f>IF(ISNA(INDEX(Table_2[],MATCH(A24,Table_2[Feiertage NRW 20222],0),1)),"",INDEX(Table_2[],MATCH(A24,Table_2[Feiertage NRW 20222],0),1))</f>
        <v/>
      </c>
      <c r="D24" s="2"/>
      <c r="E24" s="21">
        <v>0.35416666666666669</v>
      </c>
      <c r="F24" s="21">
        <v>0.72916666666666663</v>
      </c>
      <c r="G24" s="21">
        <f>IF(AND(E24&lt;&gt;"",F24&lt;&gt;""),F24-E24-Zusammenfassung!$E$9,"")</f>
        <v>0.33333333333333326</v>
      </c>
      <c r="H24" s="23">
        <f>IF(G24&lt;&gt;"",(G24-Zusammenfassung!$E$7)*24,"")</f>
        <v>-1.3322676295501878E-15</v>
      </c>
    </row>
    <row r="25" spans="1:8" x14ac:dyDescent="0.3">
      <c r="A25" s="3">
        <f t="shared" si="1"/>
        <v>44640</v>
      </c>
      <c r="B25" s="2" t="str">
        <f t="shared" si="0"/>
        <v>Sonntag</v>
      </c>
      <c r="C25" s="2" t="str">
        <f>IF(ISNA(INDEX(Table_2[],MATCH(A25,Table_2[Feiertage NRW 20222],0),1)),"",INDEX(Table_2[],MATCH(A25,Table_2[Feiertage NRW 20222],0),1))</f>
        <v/>
      </c>
      <c r="D25" s="2"/>
      <c r="E25" s="21">
        <v>0.35416666666666669</v>
      </c>
      <c r="F25" s="21">
        <v>0.72916666666666663</v>
      </c>
      <c r="G25" s="21">
        <f>IF(AND(E25&lt;&gt;"",F25&lt;&gt;""),F25-E25-Zusammenfassung!$E$9,"")</f>
        <v>0.33333333333333326</v>
      </c>
      <c r="H25" s="23">
        <f>IF(G25&lt;&gt;"",(G25-Zusammenfassung!$E$7)*24,"")</f>
        <v>-1.3322676295501878E-15</v>
      </c>
    </row>
    <row r="26" spans="1:8" x14ac:dyDescent="0.3">
      <c r="A26" s="3">
        <f t="shared" si="1"/>
        <v>44641</v>
      </c>
      <c r="B26" s="2" t="str">
        <f t="shared" si="0"/>
        <v>Montag</v>
      </c>
      <c r="C26" s="2" t="str">
        <f>IF(ISNA(INDEX(Table_2[],MATCH(A26,Table_2[Feiertage NRW 20222],0),1)),"",INDEX(Table_2[],MATCH(A26,Table_2[Feiertage NRW 20222],0),1))</f>
        <v/>
      </c>
      <c r="D26" s="2"/>
      <c r="E26" s="21">
        <v>0.35416666666666669</v>
      </c>
      <c r="F26" s="21">
        <v>0.72916666666666663</v>
      </c>
      <c r="G26" s="21">
        <f>IF(AND(E26&lt;&gt;"",F26&lt;&gt;""),F26-E26-Zusammenfassung!$E$9,"")</f>
        <v>0.33333333333333326</v>
      </c>
      <c r="H26" s="23">
        <f>IF(G26&lt;&gt;"",(G26-Zusammenfassung!$E$7)*24,"")</f>
        <v>-1.3322676295501878E-15</v>
      </c>
    </row>
    <row r="27" spans="1:8" x14ac:dyDescent="0.3">
      <c r="A27" s="3">
        <f t="shared" si="1"/>
        <v>44642</v>
      </c>
      <c r="B27" s="2" t="str">
        <f t="shared" si="0"/>
        <v>Dienstag</v>
      </c>
      <c r="C27" s="2" t="str">
        <f>IF(ISNA(INDEX(Table_2[],MATCH(A27,Table_2[Feiertage NRW 20222],0),1)),"",INDEX(Table_2[],MATCH(A27,Table_2[Feiertage NRW 20222],0),1))</f>
        <v/>
      </c>
      <c r="D27" s="2"/>
      <c r="E27" s="21">
        <v>0.35416666666666669</v>
      </c>
      <c r="F27" s="21">
        <v>0.72916666666666663</v>
      </c>
      <c r="G27" s="21">
        <f>IF(AND(E27&lt;&gt;"",F27&lt;&gt;""),F27-E27-Zusammenfassung!$E$9,"")</f>
        <v>0.33333333333333326</v>
      </c>
      <c r="H27" s="23">
        <f>IF(G27&lt;&gt;"",(G27-Zusammenfassung!$E$7)*24,"")</f>
        <v>-1.3322676295501878E-15</v>
      </c>
    </row>
    <row r="28" spans="1:8" x14ac:dyDescent="0.3">
      <c r="A28" s="3">
        <f t="shared" si="1"/>
        <v>44643</v>
      </c>
      <c r="B28" s="2" t="str">
        <f t="shared" si="0"/>
        <v>Mittwoch</v>
      </c>
      <c r="C28" s="2" t="str">
        <f>IF(ISNA(INDEX(Table_2[],MATCH(A28,Table_2[Feiertage NRW 20222],0),1)),"",INDEX(Table_2[],MATCH(A28,Table_2[Feiertage NRW 20222],0),1))</f>
        <v/>
      </c>
      <c r="D28" s="2"/>
      <c r="E28" s="21">
        <v>0.35416666666666669</v>
      </c>
      <c r="F28" s="21">
        <v>0.72916666666666663</v>
      </c>
      <c r="G28" s="21">
        <f>IF(AND(E28&lt;&gt;"",F28&lt;&gt;""),F28-E28-Zusammenfassung!$E$9,"")</f>
        <v>0.33333333333333326</v>
      </c>
      <c r="H28" s="23">
        <f>IF(G28&lt;&gt;"",(G28-Zusammenfassung!$E$7)*24,"")</f>
        <v>-1.3322676295501878E-15</v>
      </c>
    </row>
    <row r="29" spans="1:8" x14ac:dyDescent="0.3">
      <c r="A29" s="3">
        <f t="shared" si="1"/>
        <v>44644</v>
      </c>
      <c r="B29" s="2" t="str">
        <f t="shared" si="0"/>
        <v>Donnerstag</v>
      </c>
      <c r="C29" s="2" t="str">
        <f>IF(ISNA(INDEX(Table_2[],MATCH(A29,Table_2[Feiertage NRW 20222],0),1)),"",INDEX(Table_2[],MATCH(A29,Table_2[Feiertage NRW 20222],0),1))</f>
        <v/>
      </c>
      <c r="D29" s="2"/>
      <c r="E29" s="21">
        <v>0.35416666666666669</v>
      </c>
      <c r="F29" s="21">
        <v>0.72916666666666663</v>
      </c>
      <c r="G29" s="21">
        <f>IF(AND(E29&lt;&gt;"",F29&lt;&gt;""),F29-E29-Zusammenfassung!$E$9,"")</f>
        <v>0.33333333333333326</v>
      </c>
      <c r="H29" s="23">
        <f>IF(G29&lt;&gt;"",(G29-Zusammenfassung!$E$7)*24,"")</f>
        <v>-1.3322676295501878E-15</v>
      </c>
    </row>
    <row r="30" spans="1:8" x14ac:dyDescent="0.3">
      <c r="A30" s="3">
        <f t="shared" si="1"/>
        <v>44645</v>
      </c>
      <c r="B30" s="2" t="str">
        <f t="shared" si="0"/>
        <v>Freitag</v>
      </c>
      <c r="C30" s="2" t="str">
        <f>IF(ISNA(INDEX(Table_2[],MATCH(A30,Table_2[Feiertage NRW 20222],0),1)),"",INDEX(Table_2[],MATCH(A30,Table_2[Feiertage NRW 20222],0),1))</f>
        <v/>
      </c>
      <c r="D30" s="2"/>
      <c r="E30" s="21">
        <v>0.35416666666666669</v>
      </c>
      <c r="F30" s="21">
        <v>0.72916666666666663</v>
      </c>
      <c r="G30" s="21">
        <f>IF(AND(E30&lt;&gt;"",F30&lt;&gt;""),F30-E30-Zusammenfassung!$E$9,"")</f>
        <v>0.33333333333333326</v>
      </c>
      <c r="H30" s="23">
        <f>IF(G30&lt;&gt;"",(G30-Zusammenfassung!$E$7)*24,"")</f>
        <v>-1.3322676295501878E-15</v>
      </c>
    </row>
    <row r="31" spans="1:8" x14ac:dyDescent="0.3">
      <c r="A31" s="3">
        <f t="shared" si="1"/>
        <v>44646</v>
      </c>
      <c r="B31" s="2" t="str">
        <f t="shared" si="0"/>
        <v>Samstag</v>
      </c>
      <c r="C31" s="2" t="str">
        <f>IF(ISNA(INDEX(Table_2[],MATCH(A31,Table_2[Feiertage NRW 20222],0),1)),"",INDEX(Table_2[],MATCH(A31,Table_2[Feiertage NRW 20222],0),1))</f>
        <v/>
      </c>
      <c r="D31" s="2"/>
      <c r="E31" s="21">
        <v>0.35416666666666669</v>
      </c>
      <c r="F31" s="21">
        <v>0.72916666666666663</v>
      </c>
      <c r="G31" s="21">
        <f>IF(AND(E31&lt;&gt;"",F31&lt;&gt;""),F31-E31-Zusammenfassung!$E$9,"")</f>
        <v>0.33333333333333326</v>
      </c>
      <c r="H31" s="23">
        <f>IF(G31&lt;&gt;"",(G31-Zusammenfassung!$E$7)*24,"")</f>
        <v>-1.3322676295501878E-15</v>
      </c>
    </row>
    <row r="32" spans="1:8" x14ac:dyDescent="0.3">
      <c r="A32" s="3">
        <f t="shared" si="1"/>
        <v>44647</v>
      </c>
      <c r="B32" s="2" t="str">
        <f t="shared" si="0"/>
        <v>Sonntag</v>
      </c>
      <c r="C32" s="2" t="str">
        <f>IF(ISNA(INDEX(Table_2[],MATCH(A32,Table_2[Feiertage NRW 20222],0),1)),"",INDEX(Table_2[],MATCH(A32,Table_2[Feiertage NRW 20222],0),1))</f>
        <v/>
      </c>
      <c r="D32" s="2"/>
      <c r="E32" s="21">
        <v>0.35416666666666669</v>
      </c>
      <c r="F32" s="21">
        <v>0.72916666666666663</v>
      </c>
      <c r="G32" s="21">
        <f>IF(AND(E32&lt;&gt;"",F32&lt;&gt;""),F32-E32-Zusammenfassung!$E$9,"")</f>
        <v>0.33333333333333326</v>
      </c>
      <c r="H32" s="23">
        <f>IF(G32&lt;&gt;"",(G32-Zusammenfassung!$E$7)*24,"")</f>
        <v>-1.3322676295501878E-15</v>
      </c>
    </row>
    <row r="33" spans="1:8" x14ac:dyDescent="0.3">
      <c r="A33" s="3">
        <f t="shared" si="1"/>
        <v>44648</v>
      </c>
      <c r="B33" s="2" t="str">
        <f t="shared" si="0"/>
        <v>Montag</v>
      </c>
      <c r="C33" s="2" t="str">
        <f>IF(ISNA(INDEX(Table_2[],MATCH(A33,Table_2[Feiertage NRW 20222],0),1)),"",INDEX(Table_2[],MATCH(A33,Table_2[Feiertage NRW 20222],0),1))</f>
        <v/>
      </c>
      <c r="D33" s="2"/>
      <c r="E33" s="21">
        <v>0.35416666666666669</v>
      </c>
      <c r="F33" s="21">
        <v>0.72916666666666663</v>
      </c>
      <c r="G33" s="21">
        <f>IF(AND(E33&lt;&gt;"",F33&lt;&gt;""),F33-E33-Zusammenfassung!$E$9,"")</f>
        <v>0.33333333333333326</v>
      </c>
      <c r="H33" s="23">
        <f>IF(G33&lt;&gt;"",(G33-Zusammenfassung!$E$7)*24,"")</f>
        <v>-1.3322676295501878E-15</v>
      </c>
    </row>
    <row r="34" spans="1:8" x14ac:dyDescent="0.3">
      <c r="A34" s="3">
        <f t="shared" si="1"/>
        <v>44649</v>
      </c>
      <c r="B34" s="2" t="str">
        <f t="shared" si="0"/>
        <v>Dienstag</v>
      </c>
      <c r="C34" s="2" t="str">
        <f>IF(ISNA(INDEX(Table_2[],MATCH(A34,Table_2[Feiertage NRW 20222],0),1)),"",INDEX(Table_2[],MATCH(A34,Table_2[Feiertage NRW 20222],0),1))</f>
        <v/>
      </c>
      <c r="D34" s="2"/>
      <c r="E34" s="21">
        <v>0.35416666666666669</v>
      </c>
      <c r="F34" s="21">
        <v>0.72916666666666663</v>
      </c>
      <c r="G34" s="21">
        <f>IF(AND(E34&lt;&gt;"",F34&lt;&gt;""),F34-E34-Zusammenfassung!$E$9,"")</f>
        <v>0.33333333333333326</v>
      </c>
      <c r="H34" s="23">
        <f>IF(G34&lt;&gt;"",(G34-Zusammenfassung!$E$7)*24,"")</f>
        <v>-1.3322676295501878E-15</v>
      </c>
    </row>
    <row r="35" spans="1:8" x14ac:dyDescent="0.3">
      <c r="A35" s="3">
        <f t="shared" si="1"/>
        <v>44650</v>
      </c>
      <c r="B35" s="2" t="str">
        <f t="shared" si="0"/>
        <v>Mittwoch</v>
      </c>
      <c r="C35" s="2" t="str">
        <f>IF(ISNA(INDEX(Table_2[],MATCH(A35,Table_2[Feiertage NRW 20222],0),1)),"",INDEX(Table_2[],MATCH(A35,Table_2[Feiertage NRW 20222],0),1))</f>
        <v/>
      </c>
      <c r="D35" s="2"/>
      <c r="E35" s="21">
        <v>0.35416666666666669</v>
      </c>
      <c r="F35" s="21">
        <v>0.72916666666666663</v>
      </c>
      <c r="G35" s="21">
        <f>IF(AND(E35&lt;&gt;"",F35&lt;&gt;""),F35-E35-Zusammenfassung!$E$9,"")</f>
        <v>0.33333333333333326</v>
      </c>
      <c r="H35" s="23">
        <f>IF(G35&lt;&gt;"",(G35-Zusammenfassung!$E$7)*24,"")</f>
        <v>-1.3322676295501878E-15</v>
      </c>
    </row>
    <row r="36" spans="1:8" x14ac:dyDescent="0.3">
      <c r="A36" s="3">
        <f t="shared" si="1"/>
        <v>44651</v>
      </c>
      <c r="B36" s="2" t="str">
        <f t="shared" si="0"/>
        <v>Donnerstag</v>
      </c>
      <c r="C36" s="2" t="str">
        <f>IF(ISNA(INDEX(Table_2[],MATCH(A36,Table_2[Feiertage NRW 20222],0),1)),"",INDEX(Table_2[],MATCH(A36,Table_2[Feiertage NRW 20222],0),1))</f>
        <v/>
      </c>
      <c r="D36" s="2"/>
      <c r="E36" s="21">
        <v>0.35416666666666669</v>
      </c>
      <c r="F36" s="21">
        <v>0.72916666666666663</v>
      </c>
      <c r="G36" s="21">
        <f>IF(AND(E36&lt;&gt;"",F36&lt;&gt;""),F36-E36-Zusammenfassung!$E$9,"")</f>
        <v>0.33333333333333326</v>
      </c>
      <c r="H36" s="23">
        <f>IF(G36&lt;&gt;"",(G36-Zusammenfassung!$E$7)*24,"")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9">
        <f>SUM(G6:G36)</f>
        <v>10.354166666666666</v>
      </c>
    </row>
    <row r="45" spans="1:8" x14ac:dyDescent="0.3">
      <c r="D45" s="7" t="s">
        <v>13</v>
      </c>
      <c r="E45" s="20">
        <f>SUM(H6:H36)</f>
        <v>0.49999999999996225</v>
      </c>
    </row>
  </sheetData>
  <conditionalFormatting sqref="A6:H36">
    <cfRule type="expression" dxfId="29" priority="2">
      <formula>$B6="Sonntag"</formula>
    </cfRule>
    <cfRule type="expression" dxfId="28" priority="3">
      <formula>$B6="Samstag"</formula>
    </cfRule>
  </conditionalFormatting>
  <conditionalFormatting sqref="H6:H36">
    <cfRule type="cellIs" dxfId="2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05DC9-2EAA-4821-A37D-9DB1CF0B735D}">
  <dimension ref="A1:H45"/>
  <sheetViews>
    <sheetView topLeftCell="A5" zoomScale="70" zoomScaleNormal="70" workbookViewId="0">
      <selection activeCell="C38" sqref="C38"/>
    </sheetView>
  </sheetViews>
  <sheetFormatPr baseColWidth="10"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DATE(Zusammenfassung!B2,4,1)</f>
        <v>44652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22" t="s">
        <v>41</v>
      </c>
    </row>
    <row r="6" spans="1:8" x14ac:dyDescent="0.3">
      <c r="A6" s="3">
        <f>B3</f>
        <v>44652</v>
      </c>
      <c r="B6" s="2" t="str">
        <f>TEXT(A6,"TTTT")</f>
        <v>Freitag</v>
      </c>
      <c r="C6" s="2" t="str">
        <f>IF(ISNA(INDEX(Table_2[],MATCH(A6,Table_2[Feiertage NRW 20222],0),1)),"",INDEX(Table_2[],MATCH(A6,Table_2[Feiertage NRW 20222],0),1))</f>
        <v/>
      </c>
      <c r="D6" s="2"/>
      <c r="E6" s="21">
        <v>0.35416666666666669</v>
      </c>
      <c r="F6" s="21">
        <v>0.79166666666666663</v>
      </c>
      <c r="G6" s="21">
        <f>IF(AND(E6&lt;&gt;"",F6&lt;&gt;""),F6-E6-Zusammenfassung!$E$9,"")</f>
        <v>0.39583333333333326</v>
      </c>
      <c r="H6" s="23">
        <f>IF(G6&lt;&gt;"",(G6-Zusammenfassung!$E$7)*24,"")</f>
        <v>1.4999999999999987</v>
      </c>
    </row>
    <row r="7" spans="1:8" x14ac:dyDescent="0.3">
      <c r="A7" s="3">
        <f>A6+1</f>
        <v>44653</v>
      </c>
      <c r="B7" s="2" t="str">
        <f t="shared" ref="B7:B36" si="0">TEXT(A7,"TTTT")</f>
        <v>Samstag</v>
      </c>
      <c r="C7" s="2" t="str">
        <f>IF(ISNA(INDEX(Table_2[],MATCH(A7,Table_2[Feiertage NRW 20222],0),1)),"",INDEX(Table_2[],MATCH(A7,Table_2[Feiertage NRW 20222],0),1))</f>
        <v/>
      </c>
      <c r="D7" s="2"/>
      <c r="E7" s="21">
        <v>0.35416666666666669</v>
      </c>
      <c r="F7" s="21">
        <v>0.64583333333333337</v>
      </c>
      <c r="G7" s="21">
        <f>IF(AND(E7&lt;&gt;"",F7&lt;&gt;""),F7-E7-Zusammenfassung!$E$9,"")</f>
        <v>0.25</v>
      </c>
      <c r="H7" s="23">
        <f>IF(G7&lt;&gt;"",(G7-Zusammenfassung!$E$7)*24,"")</f>
        <v>-1.9999999999999996</v>
      </c>
    </row>
    <row r="8" spans="1:8" x14ac:dyDescent="0.3">
      <c r="A8" s="3">
        <f t="shared" ref="A8:A36" si="1">A7+1</f>
        <v>44654</v>
      </c>
      <c r="B8" s="2" t="str">
        <f t="shared" si="0"/>
        <v>Sonntag</v>
      </c>
      <c r="C8" s="2" t="str">
        <f>IF(ISNA(INDEX(Table_2[],MATCH(A8,Table_2[Feiertage NRW 20222],0),1)),"",INDEX(Table_2[],MATCH(A8,Table_2[Feiertage NRW 20222],0),1))</f>
        <v/>
      </c>
      <c r="D8" s="2"/>
      <c r="E8" s="21">
        <v>0.35416666666666669</v>
      </c>
      <c r="F8" s="21">
        <v>0.77083333333333337</v>
      </c>
      <c r="G8" s="21">
        <f>IF(AND(E8&lt;&gt;"",F8&lt;&gt;""),F8-E8-Zusammenfassung!$E$9,"")</f>
        <v>0.375</v>
      </c>
      <c r="H8" s="23">
        <f>IF(G8&lt;&gt;"",(G8-Zusammenfassung!$E$7)*24,"")</f>
        <v>1.0000000000000004</v>
      </c>
    </row>
    <row r="9" spans="1:8" x14ac:dyDescent="0.3">
      <c r="A9" s="3">
        <f t="shared" si="1"/>
        <v>44655</v>
      </c>
      <c r="B9" s="2" t="str">
        <f t="shared" si="0"/>
        <v>Montag</v>
      </c>
      <c r="C9" s="2" t="str">
        <f>IF(ISNA(INDEX(Table_2[],MATCH(A9,Table_2[Feiertage NRW 20222],0),1)),"",INDEX(Table_2[],MATCH(A9,Table_2[Feiertage NRW 20222],0),1))</f>
        <v/>
      </c>
      <c r="D9" s="2"/>
      <c r="E9" s="21">
        <v>0.35416666666666669</v>
      </c>
      <c r="F9" s="21">
        <v>0.72916666666666663</v>
      </c>
      <c r="G9" s="21">
        <f>IF(AND(E9&lt;&gt;"",F9&lt;&gt;""),F9-E9-Zusammenfassung!$E$9,"")</f>
        <v>0.33333333333333326</v>
      </c>
      <c r="H9" s="23">
        <f>IF(G9&lt;&gt;"",(G9-Zusammenfassung!$E$7)*24,"")</f>
        <v>-1.3322676295501878E-15</v>
      </c>
    </row>
    <row r="10" spans="1:8" x14ac:dyDescent="0.3">
      <c r="A10" s="3">
        <f t="shared" si="1"/>
        <v>44656</v>
      </c>
      <c r="B10" s="2" t="str">
        <f t="shared" si="0"/>
        <v>Dienstag</v>
      </c>
      <c r="C10" s="2" t="str">
        <f>IF(ISNA(INDEX(Table_2[],MATCH(A10,Table_2[Feiertage NRW 20222],0),1)),"",INDEX(Table_2[],MATCH(A10,Table_2[Feiertage NRW 20222],0),1))</f>
        <v/>
      </c>
      <c r="D10" s="2"/>
      <c r="E10" s="21">
        <v>0.35416666666666669</v>
      </c>
      <c r="F10" s="21">
        <v>0.72916666666666663</v>
      </c>
      <c r="G10" s="21">
        <f>IF(AND(E10&lt;&gt;"",F10&lt;&gt;""),F10-E10-Zusammenfassung!$E$9,"")</f>
        <v>0.33333333333333326</v>
      </c>
      <c r="H10" s="23">
        <f>IF(G10&lt;&gt;"",(G10-Zusammenfassung!$E$7)*24,"")</f>
        <v>-1.3322676295501878E-15</v>
      </c>
    </row>
    <row r="11" spans="1:8" x14ac:dyDescent="0.3">
      <c r="A11" s="3">
        <f t="shared" si="1"/>
        <v>44657</v>
      </c>
      <c r="B11" s="2" t="str">
        <f t="shared" si="0"/>
        <v>Mittwoch</v>
      </c>
      <c r="C11" s="2" t="str">
        <f>IF(ISNA(INDEX(Table_2[],MATCH(A11,Table_2[Feiertage NRW 20222],0),1)),"",INDEX(Table_2[],MATCH(A11,Table_2[Feiertage NRW 20222],0),1))</f>
        <v/>
      </c>
      <c r="D11" s="2"/>
      <c r="E11" s="21">
        <v>0.35416666666666669</v>
      </c>
      <c r="F11" s="21">
        <v>0.72916666666666663</v>
      </c>
      <c r="G11" s="21">
        <f>IF(AND(E11&lt;&gt;"",F11&lt;&gt;""),F11-E11-Zusammenfassung!$E$9,"")</f>
        <v>0.33333333333333326</v>
      </c>
      <c r="H11" s="23">
        <f>IF(G11&lt;&gt;"",(G11-Zusammenfassung!$E$7)*24,"")</f>
        <v>-1.3322676295501878E-15</v>
      </c>
    </row>
    <row r="12" spans="1:8" x14ac:dyDescent="0.3">
      <c r="A12" s="3">
        <f t="shared" si="1"/>
        <v>44658</v>
      </c>
      <c r="B12" s="2" t="str">
        <f t="shared" si="0"/>
        <v>Donnerstag</v>
      </c>
      <c r="C12" s="2" t="str">
        <f>IF(ISNA(INDEX(Table_2[],MATCH(A12,Table_2[Feiertage NRW 20222],0),1)),"",INDEX(Table_2[],MATCH(A12,Table_2[Feiertage NRW 20222],0),1))</f>
        <v/>
      </c>
      <c r="D12" s="2"/>
      <c r="E12" s="21">
        <v>0.35416666666666669</v>
      </c>
      <c r="F12" s="21">
        <v>0.72916666666666663</v>
      </c>
      <c r="G12" s="21">
        <f>IF(AND(E12&lt;&gt;"",F12&lt;&gt;""),F12-E12-Zusammenfassung!$E$9,"")</f>
        <v>0.33333333333333326</v>
      </c>
      <c r="H12" s="23">
        <f>IF(G12&lt;&gt;"",(G12-Zusammenfassung!$E$7)*24,"")</f>
        <v>-1.3322676295501878E-15</v>
      </c>
    </row>
    <row r="13" spans="1:8" x14ac:dyDescent="0.3">
      <c r="A13" s="3">
        <f t="shared" si="1"/>
        <v>44659</v>
      </c>
      <c r="B13" s="2" t="str">
        <f t="shared" si="0"/>
        <v>Freitag</v>
      </c>
      <c r="C13" s="2" t="str">
        <f>IF(ISNA(INDEX(Table_2[],MATCH(A13,Table_2[Feiertage NRW 20222],0),1)),"",INDEX(Table_2[],MATCH(A13,Table_2[Feiertage NRW 20222],0),1))</f>
        <v/>
      </c>
      <c r="D13" s="2"/>
      <c r="E13" s="21">
        <v>0.35416666666666669</v>
      </c>
      <c r="F13" s="21">
        <v>0.72916666666666663</v>
      </c>
      <c r="G13" s="21">
        <f>IF(AND(E13&lt;&gt;"",F13&lt;&gt;""),F13-E13-Zusammenfassung!$E$9,"")</f>
        <v>0.33333333333333326</v>
      </c>
      <c r="H13" s="23">
        <f>IF(G13&lt;&gt;"",(G13-Zusammenfassung!$E$7)*24,"")</f>
        <v>-1.3322676295501878E-15</v>
      </c>
    </row>
    <row r="14" spans="1:8" x14ac:dyDescent="0.3">
      <c r="A14" s="3">
        <f t="shared" si="1"/>
        <v>44660</v>
      </c>
      <c r="B14" s="2" t="str">
        <f t="shared" si="0"/>
        <v>Samstag</v>
      </c>
      <c r="C14" s="2" t="str">
        <f>IF(ISNA(INDEX(Table_2[],MATCH(A14,Table_2[Feiertage NRW 20222],0),1)),"",INDEX(Table_2[],MATCH(A14,Table_2[Feiertage NRW 20222],0),1))</f>
        <v/>
      </c>
      <c r="D14" s="2"/>
      <c r="E14" s="21">
        <v>0.35416666666666669</v>
      </c>
      <c r="F14" s="21">
        <v>0.72916666666666663</v>
      </c>
      <c r="G14" s="21">
        <f>IF(AND(E14&lt;&gt;"",F14&lt;&gt;""),F14-E14-Zusammenfassung!$E$9,"")</f>
        <v>0.33333333333333326</v>
      </c>
      <c r="H14" s="23">
        <f>IF(G14&lt;&gt;"",(G14-Zusammenfassung!$E$7)*24,"")</f>
        <v>-1.3322676295501878E-15</v>
      </c>
    </row>
    <row r="15" spans="1:8" x14ac:dyDescent="0.3">
      <c r="A15" s="3">
        <f t="shared" si="1"/>
        <v>44661</v>
      </c>
      <c r="B15" s="2" t="str">
        <f t="shared" si="0"/>
        <v>Sonntag</v>
      </c>
      <c r="C15" s="2" t="str">
        <f>IF(ISNA(INDEX(Table_2[],MATCH(A15,Table_2[Feiertage NRW 20222],0),1)),"",INDEX(Table_2[],MATCH(A15,Table_2[Feiertage NRW 20222],0),1))</f>
        <v/>
      </c>
      <c r="D15" s="2"/>
      <c r="E15" s="21">
        <v>0.35416666666666669</v>
      </c>
      <c r="F15" s="21">
        <v>0.72916666666666663</v>
      </c>
      <c r="G15" s="21">
        <f>IF(AND(E15&lt;&gt;"",F15&lt;&gt;""),F15-E15-Zusammenfassung!$E$9,"")</f>
        <v>0.33333333333333326</v>
      </c>
      <c r="H15" s="23">
        <f>IF(G15&lt;&gt;"",(G15-Zusammenfassung!$E$7)*24,"")</f>
        <v>-1.3322676295501878E-15</v>
      </c>
    </row>
    <row r="16" spans="1:8" x14ac:dyDescent="0.3">
      <c r="A16" s="3">
        <f t="shared" si="1"/>
        <v>44662</v>
      </c>
      <c r="B16" s="2" t="str">
        <f t="shared" si="0"/>
        <v>Montag</v>
      </c>
      <c r="C16" s="2" t="str">
        <f>IF(ISNA(INDEX(Table_2[],MATCH(A16,Table_2[Feiertage NRW 20222],0),1)),"",INDEX(Table_2[],MATCH(A16,Table_2[Feiertage NRW 20222],0),1))</f>
        <v/>
      </c>
      <c r="D16" s="2"/>
      <c r="E16" s="21">
        <v>0.35416666666666669</v>
      </c>
      <c r="F16" s="21">
        <v>0.72916666666666663</v>
      </c>
      <c r="G16" s="21">
        <f>IF(AND(E16&lt;&gt;"",F16&lt;&gt;""),F16-E16-Zusammenfassung!$E$9,"")</f>
        <v>0.33333333333333326</v>
      </c>
      <c r="H16" s="23">
        <f>IF(G16&lt;&gt;"",(G16-Zusammenfassung!$E$7)*24,"")</f>
        <v>-1.3322676295501878E-15</v>
      </c>
    </row>
    <row r="17" spans="1:8" x14ac:dyDescent="0.3">
      <c r="A17" s="3">
        <f t="shared" si="1"/>
        <v>44663</v>
      </c>
      <c r="B17" s="2" t="str">
        <f t="shared" si="0"/>
        <v>Dienstag</v>
      </c>
      <c r="C17" s="2" t="str">
        <f>IF(ISNA(INDEX(Table_2[],MATCH(A17,Table_2[Feiertage NRW 20222],0),1)),"",INDEX(Table_2[],MATCH(A17,Table_2[Feiertage NRW 20222],0),1))</f>
        <v/>
      </c>
      <c r="D17" s="2"/>
      <c r="E17" s="21">
        <v>0.35416666666666669</v>
      </c>
      <c r="F17" s="21">
        <v>0.72916666666666663</v>
      </c>
      <c r="G17" s="21">
        <f>IF(AND(E17&lt;&gt;"",F17&lt;&gt;""),F17-E17-Zusammenfassung!$E$9,"")</f>
        <v>0.33333333333333326</v>
      </c>
      <c r="H17" s="23">
        <f>IF(G17&lt;&gt;"",(G17-Zusammenfassung!$E$7)*24,"")</f>
        <v>-1.3322676295501878E-15</v>
      </c>
    </row>
    <row r="18" spans="1:8" x14ac:dyDescent="0.3">
      <c r="A18" s="3">
        <f t="shared" si="1"/>
        <v>44664</v>
      </c>
      <c r="B18" s="2" t="str">
        <f t="shared" si="0"/>
        <v>Mittwoch</v>
      </c>
      <c r="C18" s="2" t="str">
        <f>IF(ISNA(INDEX(Table_2[],MATCH(A18,Table_2[Feiertage NRW 20222],0),1)),"",INDEX(Table_2[],MATCH(A18,Table_2[Feiertage NRW 20222],0),1))</f>
        <v/>
      </c>
      <c r="D18" s="2"/>
      <c r="E18" s="21">
        <v>0.35416666666666669</v>
      </c>
      <c r="F18" s="21">
        <v>0.72916666666666663</v>
      </c>
      <c r="G18" s="21">
        <f>IF(AND(E18&lt;&gt;"",F18&lt;&gt;""),F18-E18-Zusammenfassung!$E$9,"")</f>
        <v>0.33333333333333326</v>
      </c>
      <c r="H18" s="23">
        <f>IF(G18&lt;&gt;"",(G18-Zusammenfassung!$E$7)*24,"")</f>
        <v>-1.3322676295501878E-15</v>
      </c>
    </row>
    <row r="19" spans="1:8" x14ac:dyDescent="0.3">
      <c r="A19" s="3">
        <f t="shared" si="1"/>
        <v>44665</v>
      </c>
      <c r="B19" s="2" t="str">
        <f t="shared" si="0"/>
        <v>Donnerstag</v>
      </c>
      <c r="C19" s="2" t="str">
        <f>IF(ISNA(INDEX(Table_2[],MATCH(A19,Table_2[Feiertage NRW 20222],0),1)),"",INDEX(Table_2[],MATCH(A19,Table_2[Feiertage NRW 20222],0),1))</f>
        <v/>
      </c>
      <c r="D19" s="2"/>
      <c r="E19" s="21">
        <v>0.35416666666666669</v>
      </c>
      <c r="F19" s="21">
        <v>0.72916666666666663</v>
      </c>
      <c r="G19" s="21">
        <f>IF(AND(E19&lt;&gt;"",F19&lt;&gt;""),F19-E19-Zusammenfassung!$E$9,"")</f>
        <v>0.33333333333333326</v>
      </c>
      <c r="H19" s="23">
        <f>IF(G19&lt;&gt;"",(G19-Zusammenfassung!$E$7)*24,"")</f>
        <v>-1.3322676295501878E-15</v>
      </c>
    </row>
    <row r="20" spans="1:8" x14ac:dyDescent="0.3">
      <c r="A20" s="3">
        <f t="shared" si="1"/>
        <v>44666</v>
      </c>
      <c r="B20" s="2" t="str">
        <f t="shared" si="0"/>
        <v>Freitag</v>
      </c>
      <c r="C20" s="2" t="str">
        <f>IF(ISNA(INDEX(Table_2[],MATCH(A20,Table_2[Feiertage NRW 20222],0),1)),"",INDEX(Table_2[],MATCH(A20,Table_2[Feiertage NRW 20222],0),1))</f>
        <v>Karfreitag</v>
      </c>
      <c r="D20" s="2"/>
      <c r="E20" s="21">
        <v>0.35416666666666669</v>
      </c>
      <c r="F20" s="21">
        <v>0.72916666666666663</v>
      </c>
      <c r="G20" s="21">
        <f>IF(AND(E20&lt;&gt;"",F20&lt;&gt;""),F20-E20-Zusammenfassung!$E$9,"")</f>
        <v>0.33333333333333326</v>
      </c>
      <c r="H20" s="23">
        <f>IF(G20&lt;&gt;"",(G20-Zusammenfassung!$E$7)*24,"")</f>
        <v>-1.3322676295501878E-15</v>
      </c>
    </row>
    <row r="21" spans="1:8" x14ac:dyDescent="0.3">
      <c r="A21" s="3">
        <f t="shared" si="1"/>
        <v>44667</v>
      </c>
      <c r="B21" s="2" t="str">
        <f t="shared" si="0"/>
        <v>Samstag</v>
      </c>
      <c r="C21" s="2" t="str">
        <f>IF(ISNA(INDEX(Table_2[],MATCH(A21,Table_2[Feiertage NRW 20222],0),1)),"",INDEX(Table_2[],MATCH(A21,Table_2[Feiertage NRW 20222],0),1))</f>
        <v/>
      </c>
      <c r="D21" s="2"/>
      <c r="E21" s="21">
        <v>0.35416666666666669</v>
      </c>
      <c r="F21" s="21">
        <v>0.72916666666666663</v>
      </c>
      <c r="G21" s="21">
        <f>IF(AND(E21&lt;&gt;"",F21&lt;&gt;""),F21-E21-Zusammenfassung!$E$9,"")</f>
        <v>0.33333333333333326</v>
      </c>
      <c r="H21" s="23">
        <f>IF(G21&lt;&gt;"",(G21-Zusammenfassung!$E$7)*24,"")</f>
        <v>-1.3322676295501878E-15</v>
      </c>
    </row>
    <row r="22" spans="1:8" x14ac:dyDescent="0.3">
      <c r="A22" s="3">
        <f t="shared" si="1"/>
        <v>44668</v>
      </c>
      <c r="B22" s="2" t="str">
        <f t="shared" si="0"/>
        <v>Sonntag</v>
      </c>
      <c r="C22" s="2" t="str">
        <f>IF(ISNA(INDEX(Table_2[],MATCH(A22,Table_2[Feiertage NRW 20222],0),1)),"",INDEX(Table_2[],MATCH(A22,Table_2[Feiertage NRW 20222],0),1))</f>
        <v/>
      </c>
      <c r="D22" s="2"/>
      <c r="E22" s="21">
        <v>0.35416666666666669</v>
      </c>
      <c r="F22" s="21">
        <v>0.72916666666666663</v>
      </c>
      <c r="G22" s="21">
        <f>IF(AND(E22&lt;&gt;"",F22&lt;&gt;""),F22-E22-Zusammenfassung!$E$9,"")</f>
        <v>0.33333333333333326</v>
      </c>
      <c r="H22" s="23">
        <f>IF(G22&lt;&gt;"",(G22-Zusammenfassung!$E$7)*24,"")</f>
        <v>-1.3322676295501878E-15</v>
      </c>
    </row>
    <row r="23" spans="1:8" x14ac:dyDescent="0.3">
      <c r="A23" s="3">
        <f t="shared" si="1"/>
        <v>44669</v>
      </c>
      <c r="B23" s="2" t="str">
        <f t="shared" si="0"/>
        <v>Montag</v>
      </c>
      <c r="C23" s="2" t="str">
        <f>IF(ISNA(INDEX(Table_2[],MATCH(A23,Table_2[Feiertage NRW 20222],0),1)),"",INDEX(Table_2[],MATCH(A23,Table_2[Feiertage NRW 20222],0),1))</f>
        <v>Ostermontag</v>
      </c>
      <c r="D23" s="2"/>
      <c r="E23" s="21">
        <v>0.35416666666666669</v>
      </c>
      <c r="F23" s="21">
        <v>0.72916666666666663</v>
      </c>
      <c r="G23" s="21">
        <f>IF(AND(E23&lt;&gt;"",F23&lt;&gt;""),F23-E23-Zusammenfassung!$E$9,"")</f>
        <v>0.33333333333333326</v>
      </c>
      <c r="H23" s="23">
        <f>IF(G23&lt;&gt;"",(G23-Zusammenfassung!$E$7)*24,"")</f>
        <v>-1.3322676295501878E-15</v>
      </c>
    </row>
    <row r="24" spans="1:8" x14ac:dyDescent="0.3">
      <c r="A24" s="3">
        <f t="shared" si="1"/>
        <v>44670</v>
      </c>
      <c r="B24" s="2" t="str">
        <f t="shared" si="0"/>
        <v>Dienstag</v>
      </c>
      <c r="C24" s="2" t="str">
        <f>IF(ISNA(INDEX(Table_2[],MATCH(A24,Table_2[Feiertage NRW 20222],0),1)),"",INDEX(Table_2[],MATCH(A24,Table_2[Feiertage NRW 20222],0),1))</f>
        <v/>
      </c>
      <c r="D24" s="2"/>
      <c r="E24" s="21">
        <v>0.35416666666666669</v>
      </c>
      <c r="F24" s="21">
        <v>0.72916666666666663</v>
      </c>
      <c r="G24" s="21">
        <f>IF(AND(E24&lt;&gt;"",F24&lt;&gt;""),F24-E24-Zusammenfassung!$E$9,"")</f>
        <v>0.33333333333333326</v>
      </c>
      <c r="H24" s="23">
        <f>IF(G24&lt;&gt;"",(G24-Zusammenfassung!$E$7)*24,"")</f>
        <v>-1.3322676295501878E-15</v>
      </c>
    </row>
    <row r="25" spans="1:8" x14ac:dyDescent="0.3">
      <c r="A25" s="3">
        <f t="shared" si="1"/>
        <v>44671</v>
      </c>
      <c r="B25" s="2" t="str">
        <f t="shared" si="0"/>
        <v>Mittwoch</v>
      </c>
      <c r="C25" s="2" t="str">
        <f>IF(ISNA(INDEX(Table_2[],MATCH(A25,Table_2[Feiertage NRW 20222],0),1)),"",INDEX(Table_2[],MATCH(A25,Table_2[Feiertage NRW 20222],0),1))</f>
        <v/>
      </c>
      <c r="D25" s="2"/>
      <c r="E25" s="21">
        <v>0.35416666666666669</v>
      </c>
      <c r="F25" s="21">
        <v>0.72916666666666663</v>
      </c>
      <c r="G25" s="21">
        <f>IF(AND(E25&lt;&gt;"",F25&lt;&gt;""),F25-E25-Zusammenfassung!$E$9,"")</f>
        <v>0.33333333333333326</v>
      </c>
      <c r="H25" s="23">
        <f>IF(G25&lt;&gt;"",(G25-Zusammenfassung!$E$7)*24,"")</f>
        <v>-1.3322676295501878E-15</v>
      </c>
    </row>
    <row r="26" spans="1:8" x14ac:dyDescent="0.3">
      <c r="A26" s="3">
        <f t="shared" si="1"/>
        <v>44672</v>
      </c>
      <c r="B26" s="2" t="str">
        <f t="shared" si="0"/>
        <v>Donnerstag</v>
      </c>
      <c r="C26" s="2" t="str">
        <f>IF(ISNA(INDEX(Table_2[],MATCH(A26,Table_2[Feiertage NRW 20222],0),1)),"",INDEX(Table_2[],MATCH(A26,Table_2[Feiertage NRW 20222],0),1))</f>
        <v/>
      </c>
      <c r="D26" s="2"/>
      <c r="E26" s="21">
        <v>0.35416666666666669</v>
      </c>
      <c r="F26" s="21">
        <v>0.72916666666666663</v>
      </c>
      <c r="G26" s="21">
        <f>IF(AND(E26&lt;&gt;"",F26&lt;&gt;""),F26-E26-Zusammenfassung!$E$9,"")</f>
        <v>0.33333333333333326</v>
      </c>
      <c r="H26" s="23">
        <f>IF(G26&lt;&gt;"",(G26-Zusammenfassung!$E$7)*24,"")</f>
        <v>-1.3322676295501878E-15</v>
      </c>
    </row>
    <row r="27" spans="1:8" x14ac:dyDescent="0.3">
      <c r="A27" s="3">
        <f t="shared" si="1"/>
        <v>44673</v>
      </c>
      <c r="B27" s="2" t="str">
        <f t="shared" si="0"/>
        <v>Freitag</v>
      </c>
      <c r="C27" s="2" t="str">
        <f>IF(ISNA(INDEX(Table_2[],MATCH(A27,Table_2[Feiertage NRW 20222],0),1)),"",INDEX(Table_2[],MATCH(A27,Table_2[Feiertage NRW 20222],0),1))</f>
        <v/>
      </c>
      <c r="D27" s="2"/>
      <c r="E27" s="21">
        <v>0.35416666666666669</v>
      </c>
      <c r="F27" s="21">
        <v>0.72916666666666663</v>
      </c>
      <c r="G27" s="21">
        <f>IF(AND(E27&lt;&gt;"",F27&lt;&gt;""),F27-E27-Zusammenfassung!$E$9,"")</f>
        <v>0.33333333333333326</v>
      </c>
      <c r="H27" s="23">
        <f>IF(G27&lt;&gt;"",(G27-Zusammenfassung!$E$7)*24,"")</f>
        <v>-1.3322676295501878E-15</v>
      </c>
    </row>
    <row r="28" spans="1:8" x14ac:dyDescent="0.3">
      <c r="A28" s="3">
        <f t="shared" si="1"/>
        <v>44674</v>
      </c>
      <c r="B28" s="2" t="str">
        <f t="shared" si="0"/>
        <v>Samstag</v>
      </c>
      <c r="C28" s="2" t="str">
        <f>IF(ISNA(INDEX(Table_2[],MATCH(A28,Table_2[Feiertage NRW 20222],0),1)),"",INDEX(Table_2[],MATCH(A28,Table_2[Feiertage NRW 20222],0),1))</f>
        <v/>
      </c>
      <c r="D28" s="2"/>
      <c r="E28" s="21">
        <v>0.35416666666666669</v>
      </c>
      <c r="F28" s="21">
        <v>0.72916666666666663</v>
      </c>
      <c r="G28" s="21">
        <f>IF(AND(E28&lt;&gt;"",F28&lt;&gt;""),F28-E28-Zusammenfassung!$E$9,"")</f>
        <v>0.33333333333333326</v>
      </c>
      <c r="H28" s="23">
        <f>IF(G28&lt;&gt;"",(G28-Zusammenfassung!$E$7)*24,"")</f>
        <v>-1.3322676295501878E-15</v>
      </c>
    </row>
    <row r="29" spans="1:8" x14ac:dyDescent="0.3">
      <c r="A29" s="3">
        <f t="shared" si="1"/>
        <v>44675</v>
      </c>
      <c r="B29" s="2" t="str">
        <f t="shared" si="0"/>
        <v>Sonntag</v>
      </c>
      <c r="C29" s="2" t="str">
        <f>IF(ISNA(INDEX(Table_2[],MATCH(A29,Table_2[Feiertage NRW 20222],0),1)),"",INDEX(Table_2[],MATCH(A29,Table_2[Feiertage NRW 20222],0),1))</f>
        <v/>
      </c>
      <c r="D29" s="2"/>
      <c r="E29" s="21">
        <v>0.35416666666666669</v>
      </c>
      <c r="F29" s="21">
        <v>0.72916666666666663</v>
      </c>
      <c r="G29" s="21">
        <f>IF(AND(E29&lt;&gt;"",F29&lt;&gt;""),F29-E29-Zusammenfassung!$E$9,"")</f>
        <v>0.33333333333333326</v>
      </c>
      <c r="H29" s="23">
        <f>IF(G29&lt;&gt;"",(G29-Zusammenfassung!$E$7)*24,"")</f>
        <v>-1.3322676295501878E-15</v>
      </c>
    </row>
    <row r="30" spans="1:8" x14ac:dyDescent="0.3">
      <c r="A30" s="3">
        <f t="shared" si="1"/>
        <v>44676</v>
      </c>
      <c r="B30" s="2" t="str">
        <f t="shared" si="0"/>
        <v>Montag</v>
      </c>
      <c r="C30" s="2" t="str">
        <f>IF(ISNA(INDEX(Table_2[],MATCH(A30,Table_2[Feiertage NRW 20222],0),1)),"",INDEX(Table_2[],MATCH(A30,Table_2[Feiertage NRW 20222],0),1))</f>
        <v/>
      </c>
      <c r="D30" s="2"/>
      <c r="E30" s="21">
        <v>0.35416666666666669</v>
      </c>
      <c r="F30" s="21">
        <v>0.72916666666666663</v>
      </c>
      <c r="G30" s="21">
        <f>IF(AND(E30&lt;&gt;"",F30&lt;&gt;""),F30-E30-Zusammenfassung!$E$9,"")</f>
        <v>0.33333333333333326</v>
      </c>
      <c r="H30" s="23">
        <f>IF(G30&lt;&gt;"",(G30-Zusammenfassung!$E$7)*24,"")</f>
        <v>-1.3322676295501878E-15</v>
      </c>
    </row>
    <row r="31" spans="1:8" x14ac:dyDescent="0.3">
      <c r="A31" s="3">
        <f t="shared" si="1"/>
        <v>44677</v>
      </c>
      <c r="B31" s="2" t="str">
        <f t="shared" si="0"/>
        <v>Dienstag</v>
      </c>
      <c r="C31" s="2" t="str">
        <f>IF(ISNA(INDEX(Table_2[],MATCH(A31,Table_2[Feiertage NRW 20222],0),1)),"",INDEX(Table_2[],MATCH(A31,Table_2[Feiertage NRW 20222],0),1))</f>
        <v/>
      </c>
      <c r="D31" s="2"/>
      <c r="E31" s="21">
        <v>0.35416666666666669</v>
      </c>
      <c r="F31" s="21">
        <v>0.72916666666666663</v>
      </c>
      <c r="G31" s="21">
        <f>IF(AND(E31&lt;&gt;"",F31&lt;&gt;""),F31-E31-Zusammenfassung!$E$9,"")</f>
        <v>0.33333333333333326</v>
      </c>
      <c r="H31" s="23">
        <f>IF(G31&lt;&gt;"",(G31-Zusammenfassung!$E$7)*24,"")</f>
        <v>-1.3322676295501878E-15</v>
      </c>
    </row>
    <row r="32" spans="1:8" x14ac:dyDescent="0.3">
      <c r="A32" s="3">
        <f t="shared" si="1"/>
        <v>44678</v>
      </c>
      <c r="B32" s="2" t="str">
        <f t="shared" si="0"/>
        <v>Mittwoch</v>
      </c>
      <c r="C32" s="2" t="str">
        <f>IF(ISNA(INDEX(Table_2[],MATCH(A32,Table_2[Feiertage NRW 20222],0),1)),"",INDEX(Table_2[],MATCH(A32,Table_2[Feiertage NRW 20222],0),1))</f>
        <v/>
      </c>
      <c r="D32" s="2"/>
      <c r="E32" s="21">
        <v>0.35416666666666669</v>
      </c>
      <c r="F32" s="21">
        <v>0.72916666666666663</v>
      </c>
      <c r="G32" s="21">
        <f>IF(AND(E32&lt;&gt;"",F32&lt;&gt;""),F32-E32-Zusammenfassung!$E$9,"")</f>
        <v>0.33333333333333326</v>
      </c>
      <c r="H32" s="23">
        <f>IF(G32&lt;&gt;"",(G32-Zusammenfassung!$E$7)*24,"")</f>
        <v>-1.3322676295501878E-15</v>
      </c>
    </row>
    <row r="33" spans="1:8" x14ac:dyDescent="0.3">
      <c r="A33" s="3">
        <f t="shared" si="1"/>
        <v>44679</v>
      </c>
      <c r="B33" s="2" t="str">
        <f t="shared" si="0"/>
        <v>Donnerstag</v>
      </c>
      <c r="C33" s="2" t="str">
        <f>IF(ISNA(INDEX(Table_2[],MATCH(A33,Table_2[Feiertage NRW 20222],0),1)),"",INDEX(Table_2[],MATCH(A33,Table_2[Feiertage NRW 20222],0),1))</f>
        <v/>
      </c>
      <c r="D33" s="2"/>
      <c r="E33" s="21">
        <v>0.35416666666666669</v>
      </c>
      <c r="F33" s="21">
        <v>0.72916666666666663</v>
      </c>
      <c r="G33" s="21">
        <f>IF(AND(E33&lt;&gt;"",F33&lt;&gt;""),F33-E33-Zusammenfassung!$E$9,"")</f>
        <v>0.33333333333333326</v>
      </c>
      <c r="H33" s="23">
        <f>IF(G33&lt;&gt;"",(G33-Zusammenfassung!$E$7)*24,"")</f>
        <v>-1.3322676295501878E-15</v>
      </c>
    </row>
    <row r="34" spans="1:8" x14ac:dyDescent="0.3">
      <c r="A34" s="3">
        <f t="shared" si="1"/>
        <v>44680</v>
      </c>
      <c r="B34" s="2" t="str">
        <f t="shared" si="0"/>
        <v>Freitag</v>
      </c>
      <c r="C34" s="2" t="str">
        <f>IF(ISNA(INDEX(Table_2[],MATCH(A34,Table_2[Feiertage NRW 20222],0),1)),"",INDEX(Table_2[],MATCH(A34,Table_2[Feiertage NRW 20222],0),1))</f>
        <v/>
      </c>
      <c r="D34" s="2"/>
      <c r="E34" s="21">
        <v>0.35416666666666669</v>
      </c>
      <c r="F34" s="21">
        <v>0.72916666666666663</v>
      </c>
      <c r="G34" s="21">
        <f>IF(AND(E34&lt;&gt;"",F34&lt;&gt;""),F34-E34-Zusammenfassung!$E$9,"")</f>
        <v>0.33333333333333326</v>
      </c>
      <c r="H34" s="23">
        <f>IF(G34&lt;&gt;"",(G34-Zusammenfassung!$E$7)*24,"")</f>
        <v>-1.3322676295501878E-15</v>
      </c>
    </row>
    <row r="35" spans="1:8" x14ac:dyDescent="0.3">
      <c r="A35" s="3">
        <f t="shared" si="1"/>
        <v>44681</v>
      </c>
      <c r="B35" s="2" t="str">
        <f t="shared" si="0"/>
        <v>Samstag</v>
      </c>
      <c r="C35" s="2" t="str">
        <f>IF(ISNA(INDEX(Table_2[],MATCH(A35,Table_2[Feiertage NRW 20222],0),1)),"",INDEX(Table_2[],MATCH(A35,Table_2[Feiertage NRW 20222],0),1))</f>
        <v/>
      </c>
      <c r="D35" s="2"/>
      <c r="E35" s="21">
        <v>0.35416666666666669</v>
      </c>
      <c r="F35" s="21">
        <v>0.72916666666666663</v>
      </c>
      <c r="G35" s="21">
        <f>IF(AND(E35&lt;&gt;"",F35&lt;&gt;""),F35-E35-Zusammenfassung!$E$9,"")</f>
        <v>0.33333333333333326</v>
      </c>
      <c r="H35" s="23">
        <f>IF(G35&lt;&gt;"",(G35-Zusammenfassung!$E$7)*24,"")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9">
        <f>SUM(G6:G36)</f>
        <v>10.020833333333332</v>
      </c>
    </row>
    <row r="45" spans="1:8" x14ac:dyDescent="0.3">
      <c r="D45" s="7" t="s">
        <v>13</v>
      </c>
      <c r="E45" s="20">
        <f>SUM(H6:H36)</f>
        <v>0.49999999999996358</v>
      </c>
    </row>
  </sheetData>
  <conditionalFormatting sqref="A6:H35">
    <cfRule type="expression" dxfId="26" priority="2">
      <formula>$B6="Sonntag"</formula>
    </cfRule>
    <cfRule type="expression" dxfId="25" priority="3">
      <formula>$B6="Samstag"</formula>
    </cfRule>
  </conditionalFormatting>
  <conditionalFormatting sqref="H6:H35">
    <cfRule type="cellIs" dxfId="2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64EE-C494-4CEE-ADCE-BC000BCE7579}">
  <dimension ref="A1:H45"/>
  <sheetViews>
    <sheetView zoomScale="70" zoomScaleNormal="70" workbookViewId="0">
      <selection activeCell="B4" sqref="B4"/>
    </sheetView>
  </sheetViews>
  <sheetFormatPr baseColWidth="10"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DATE(Zusammenfassung!B2,5,1)</f>
        <v>44682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22" t="s">
        <v>41</v>
      </c>
    </row>
    <row r="6" spans="1:8" x14ac:dyDescent="0.3">
      <c r="A6" s="3">
        <f>B3</f>
        <v>44682</v>
      </c>
      <c r="B6" s="2" t="str">
        <f>TEXT(A6,"TTTT")</f>
        <v>Sonntag</v>
      </c>
      <c r="C6" s="2" t="str">
        <f>IF(ISNA(INDEX(Table_2[],MATCH(A6,Table_2[Feiertage NRW 20222],0),1)),"",INDEX(Table_2[],MATCH(A6,Table_2[Feiertage NRW 20222],0),1))</f>
        <v>1. Mai / Tag der Arbeit</v>
      </c>
      <c r="D6" s="2"/>
      <c r="E6" s="21">
        <v>0.35416666666666669</v>
      </c>
      <c r="F6" s="21">
        <v>0.79166666666666663</v>
      </c>
      <c r="G6" s="21">
        <f>IF(AND(E6&lt;&gt;"",F6&lt;&gt;""),F6-E6-Zusammenfassung!$E$9,"")</f>
        <v>0.39583333333333326</v>
      </c>
      <c r="H6" s="23">
        <f>IF(G6&lt;&gt;"",(G6-Zusammenfassung!$E$7)*24,"")</f>
        <v>1.4999999999999987</v>
      </c>
    </row>
    <row r="7" spans="1:8" x14ac:dyDescent="0.3">
      <c r="A7" s="3">
        <f>A6+1</f>
        <v>44683</v>
      </c>
      <c r="B7" s="2" t="str">
        <f t="shared" ref="B7:B36" si="0">TEXT(A7,"TTTT")</f>
        <v>Montag</v>
      </c>
      <c r="C7" s="2" t="str">
        <f>IF(ISNA(INDEX(Table_2[],MATCH(A7,Table_2[Feiertage NRW 20222],0),1)),"",INDEX(Table_2[],MATCH(A7,Table_2[Feiertage NRW 20222],0),1))</f>
        <v/>
      </c>
      <c r="D7" s="2"/>
      <c r="E7" s="21">
        <v>0.35416666666666669</v>
      </c>
      <c r="F7" s="21">
        <v>0.64583333333333337</v>
      </c>
      <c r="G7" s="21">
        <f>IF(AND(E7&lt;&gt;"",F7&lt;&gt;""),F7-E7-Zusammenfassung!$E$9,"")</f>
        <v>0.25</v>
      </c>
      <c r="H7" s="23">
        <f>IF(G7&lt;&gt;"",(G7-Zusammenfassung!$E$7)*24,"")</f>
        <v>-1.9999999999999996</v>
      </c>
    </row>
    <row r="8" spans="1:8" x14ac:dyDescent="0.3">
      <c r="A8" s="3">
        <f t="shared" ref="A8:A36" si="1">A7+1</f>
        <v>44684</v>
      </c>
      <c r="B8" s="2" t="str">
        <f t="shared" si="0"/>
        <v>Dienstag</v>
      </c>
      <c r="C8" s="2" t="str">
        <f>IF(ISNA(INDEX(Table_2[],MATCH(A8,Table_2[Feiertage NRW 20222],0),1)),"",INDEX(Table_2[],MATCH(A8,Table_2[Feiertage NRW 20222],0),1))</f>
        <v/>
      </c>
      <c r="D8" s="2"/>
      <c r="E8" s="21">
        <v>0.35416666666666669</v>
      </c>
      <c r="F8" s="21">
        <v>0.77083333333333337</v>
      </c>
      <c r="G8" s="21">
        <f>IF(AND(E8&lt;&gt;"",F8&lt;&gt;""),F8-E8-Zusammenfassung!$E$9,"")</f>
        <v>0.375</v>
      </c>
      <c r="H8" s="23">
        <f>IF(G8&lt;&gt;"",(G8-Zusammenfassung!$E$7)*24,"")</f>
        <v>1.0000000000000004</v>
      </c>
    </row>
    <row r="9" spans="1:8" x14ac:dyDescent="0.3">
      <c r="A9" s="3">
        <f t="shared" si="1"/>
        <v>44685</v>
      </c>
      <c r="B9" s="2" t="str">
        <f t="shared" si="0"/>
        <v>Mittwoch</v>
      </c>
      <c r="C9" s="2" t="str">
        <f>IF(ISNA(INDEX(Table_2[],MATCH(A9,Table_2[Feiertage NRW 20222],0),1)),"",INDEX(Table_2[],MATCH(A9,Table_2[Feiertage NRW 20222],0),1))</f>
        <v/>
      </c>
      <c r="D9" s="2"/>
      <c r="E9" s="21">
        <v>0.35416666666666669</v>
      </c>
      <c r="F9" s="21">
        <v>0.72916666666666663</v>
      </c>
      <c r="G9" s="21">
        <f>IF(AND(E9&lt;&gt;"",F9&lt;&gt;""),F9-E9-Zusammenfassung!$E$9,"")</f>
        <v>0.33333333333333326</v>
      </c>
      <c r="H9" s="23">
        <f>IF(G9&lt;&gt;"",(G9-Zusammenfassung!$E$7)*24,"")</f>
        <v>-1.3322676295501878E-15</v>
      </c>
    </row>
    <row r="10" spans="1:8" x14ac:dyDescent="0.3">
      <c r="A10" s="3">
        <f t="shared" si="1"/>
        <v>44686</v>
      </c>
      <c r="B10" s="2" t="str">
        <f t="shared" si="0"/>
        <v>Donnerstag</v>
      </c>
      <c r="C10" s="2" t="str">
        <f>IF(ISNA(INDEX(Table_2[],MATCH(A10,Table_2[Feiertage NRW 20222],0),1)),"",INDEX(Table_2[],MATCH(A10,Table_2[Feiertage NRW 20222],0),1))</f>
        <v/>
      </c>
      <c r="D10" s="2"/>
      <c r="E10" s="21">
        <v>0.35416666666666669</v>
      </c>
      <c r="F10" s="21">
        <v>0.72916666666666663</v>
      </c>
      <c r="G10" s="21">
        <f>IF(AND(E10&lt;&gt;"",F10&lt;&gt;""),F10-E10-Zusammenfassung!$E$9,"")</f>
        <v>0.33333333333333326</v>
      </c>
      <c r="H10" s="23">
        <f>IF(G10&lt;&gt;"",(G10-Zusammenfassung!$E$7)*24,"")</f>
        <v>-1.3322676295501878E-15</v>
      </c>
    </row>
    <row r="11" spans="1:8" x14ac:dyDescent="0.3">
      <c r="A11" s="3">
        <f t="shared" si="1"/>
        <v>44687</v>
      </c>
      <c r="B11" s="2" t="str">
        <f t="shared" si="0"/>
        <v>Freitag</v>
      </c>
      <c r="C11" s="2" t="str">
        <f>IF(ISNA(INDEX(Table_2[],MATCH(A11,Table_2[Feiertage NRW 20222],0),1)),"",INDEX(Table_2[],MATCH(A11,Table_2[Feiertage NRW 20222],0),1))</f>
        <v/>
      </c>
      <c r="D11" s="2"/>
      <c r="E11" s="21">
        <v>0.35416666666666669</v>
      </c>
      <c r="F11" s="21">
        <v>0.72916666666666663</v>
      </c>
      <c r="G11" s="21">
        <f>IF(AND(E11&lt;&gt;"",F11&lt;&gt;""),F11-E11-Zusammenfassung!$E$9,"")</f>
        <v>0.33333333333333326</v>
      </c>
      <c r="H11" s="23">
        <f>IF(G11&lt;&gt;"",(G11-Zusammenfassung!$E$7)*24,"")</f>
        <v>-1.3322676295501878E-15</v>
      </c>
    </row>
    <row r="12" spans="1:8" x14ac:dyDescent="0.3">
      <c r="A12" s="3">
        <f t="shared" si="1"/>
        <v>44688</v>
      </c>
      <c r="B12" s="2" t="str">
        <f t="shared" si="0"/>
        <v>Samstag</v>
      </c>
      <c r="C12" s="2" t="str">
        <f>IF(ISNA(INDEX(Table_2[],MATCH(A12,Table_2[Feiertage NRW 20222],0),1)),"",INDEX(Table_2[],MATCH(A12,Table_2[Feiertage NRW 20222],0),1))</f>
        <v/>
      </c>
      <c r="D12" s="2"/>
      <c r="E12" s="21">
        <v>0.35416666666666669</v>
      </c>
      <c r="F12" s="21">
        <v>0.72916666666666663</v>
      </c>
      <c r="G12" s="21">
        <f>IF(AND(E12&lt;&gt;"",F12&lt;&gt;""),F12-E12-Zusammenfassung!$E$9,"")</f>
        <v>0.33333333333333326</v>
      </c>
      <c r="H12" s="23">
        <f>IF(G12&lt;&gt;"",(G12-Zusammenfassung!$E$7)*24,"")</f>
        <v>-1.3322676295501878E-15</v>
      </c>
    </row>
    <row r="13" spans="1:8" x14ac:dyDescent="0.3">
      <c r="A13" s="3">
        <f t="shared" si="1"/>
        <v>44689</v>
      </c>
      <c r="B13" s="2" t="str">
        <f t="shared" si="0"/>
        <v>Sonntag</v>
      </c>
      <c r="C13" s="2" t="str">
        <f>IF(ISNA(INDEX(Table_2[],MATCH(A13,Table_2[Feiertage NRW 20222],0),1)),"",INDEX(Table_2[],MATCH(A13,Table_2[Feiertage NRW 20222],0),1))</f>
        <v/>
      </c>
      <c r="D13" s="2"/>
      <c r="E13" s="21">
        <v>0.35416666666666669</v>
      </c>
      <c r="F13" s="21">
        <v>0.72916666666666663</v>
      </c>
      <c r="G13" s="21">
        <f>IF(AND(E13&lt;&gt;"",F13&lt;&gt;""),F13-E13-Zusammenfassung!$E$9,"")</f>
        <v>0.33333333333333326</v>
      </c>
      <c r="H13" s="23">
        <f>IF(G13&lt;&gt;"",(G13-Zusammenfassung!$E$7)*24,"")</f>
        <v>-1.3322676295501878E-15</v>
      </c>
    </row>
    <row r="14" spans="1:8" x14ac:dyDescent="0.3">
      <c r="A14" s="3">
        <f t="shared" si="1"/>
        <v>44690</v>
      </c>
      <c r="B14" s="2" t="str">
        <f t="shared" si="0"/>
        <v>Montag</v>
      </c>
      <c r="C14" s="2" t="str">
        <f>IF(ISNA(INDEX(Table_2[],MATCH(A14,Table_2[Feiertage NRW 20222],0),1)),"",INDEX(Table_2[],MATCH(A14,Table_2[Feiertage NRW 20222],0),1))</f>
        <v/>
      </c>
      <c r="D14" s="2"/>
      <c r="E14" s="21">
        <v>0.35416666666666669</v>
      </c>
      <c r="F14" s="21">
        <v>0.72916666666666663</v>
      </c>
      <c r="G14" s="21">
        <f>IF(AND(E14&lt;&gt;"",F14&lt;&gt;""),F14-E14-Zusammenfassung!$E$9,"")</f>
        <v>0.33333333333333326</v>
      </c>
      <c r="H14" s="23">
        <f>IF(G14&lt;&gt;"",(G14-Zusammenfassung!$E$7)*24,"")</f>
        <v>-1.3322676295501878E-15</v>
      </c>
    </row>
    <row r="15" spans="1:8" x14ac:dyDescent="0.3">
      <c r="A15" s="3">
        <f t="shared" si="1"/>
        <v>44691</v>
      </c>
      <c r="B15" s="2" t="str">
        <f t="shared" si="0"/>
        <v>Dienstag</v>
      </c>
      <c r="C15" s="2" t="str">
        <f>IF(ISNA(INDEX(Table_2[],MATCH(A15,Table_2[Feiertage NRW 20222],0),1)),"",INDEX(Table_2[],MATCH(A15,Table_2[Feiertage NRW 20222],0),1))</f>
        <v/>
      </c>
      <c r="D15" s="2"/>
      <c r="E15" s="21">
        <v>0.35416666666666669</v>
      </c>
      <c r="F15" s="21">
        <v>0.72916666666666663</v>
      </c>
      <c r="G15" s="21">
        <f>IF(AND(E15&lt;&gt;"",F15&lt;&gt;""),F15-E15-Zusammenfassung!$E$9,"")</f>
        <v>0.33333333333333326</v>
      </c>
      <c r="H15" s="23">
        <f>IF(G15&lt;&gt;"",(G15-Zusammenfassung!$E$7)*24,"")</f>
        <v>-1.3322676295501878E-15</v>
      </c>
    </row>
    <row r="16" spans="1:8" x14ac:dyDescent="0.3">
      <c r="A16" s="3">
        <f t="shared" si="1"/>
        <v>44692</v>
      </c>
      <c r="B16" s="2" t="str">
        <f t="shared" si="0"/>
        <v>Mittwoch</v>
      </c>
      <c r="C16" s="2" t="str">
        <f>IF(ISNA(INDEX(Table_2[],MATCH(A16,Table_2[Feiertage NRW 20222],0),1)),"",INDEX(Table_2[],MATCH(A16,Table_2[Feiertage NRW 20222],0),1))</f>
        <v/>
      </c>
      <c r="D16" s="2"/>
      <c r="E16" s="21">
        <v>0.35416666666666669</v>
      </c>
      <c r="F16" s="21">
        <v>0.72916666666666663</v>
      </c>
      <c r="G16" s="21">
        <f>IF(AND(E16&lt;&gt;"",F16&lt;&gt;""),F16-E16-Zusammenfassung!$E$9,"")</f>
        <v>0.33333333333333326</v>
      </c>
      <c r="H16" s="23">
        <f>IF(G16&lt;&gt;"",(G16-Zusammenfassung!$E$7)*24,"")</f>
        <v>-1.3322676295501878E-15</v>
      </c>
    </row>
    <row r="17" spans="1:8" x14ac:dyDescent="0.3">
      <c r="A17" s="3">
        <f t="shared" si="1"/>
        <v>44693</v>
      </c>
      <c r="B17" s="2" t="str">
        <f t="shared" si="0"/>
        <v>Donnerstag</v>
      </c>
      <c r="C17" s="2" t="str">
        <f>IF(ISNA(INDEX(Table_2[],MATCH(A17,Table_2[Feiertage NRW 20222],0),1)),"",INDEX(Table_2[],MATCH(A17,Table_2[Feiertage NRW 20222],0),1))</f>
        <v/>
      </c>
      <c r="D17" s="2"/>
      <c r="E17" s="21">
        <v>0.35416666666666669</v>
      </c>
      <c r="F17" s="21">
        <v>0.72916666666666663</v>
      </c>
      <c r="G17" s="21">
        <f>IF(AND(E17&lt;&gt;"",F17&lt;&gt;""),F17-E17-Zusammenfassung!$E$9,"")</f>
        <v>0.33333333333333326</v>
      </c>
      <c r="H17" s="23">
        <f>IF(G17&lt;&gt;"",(G17-Zusammenfassung!$E$7)*24,"")</f>
        <v>-1.3322676295501878E-15</v>
      </c>
    </row>
    <row r="18" spans="1:8" x14ac:dyDescent="0.3">
      <c r="A18" s="3">
        <f t="shared" si="1"/>
        <v>44694</v>
      </c>
      <c r="B18" s="2" t="str">
        <f t="shared" si="0"/>
        <v>Freitag</v>
      </c>
      <c r="C18" s="2" t="str">
        <f>IF(ISNA(INDEX(Table_2[],MATCH(A18,Table_2[Feiertage NRW 20222],0),1)),"",INDEX(Table_2[],MATCH(A18,Table_2[Feiertage NRW 20222],0),1))</f>
        <v/>
      </c>
      <c r="D18" s="2"/>
      <c r="E18" s="21">
        <v>0.35416666666666669</v>
      </c>
      <c r="F18" s="21">
        <v>0.72916666666666663</v>
      </c>
      <c r="G18" s="21">
        <f>IF(AND(E18&lt;&gt;"",F18&lt;&gt;""),F18-E18-Zusammenfassung!$E$9,"")</f>
        <v>0.33333333333333326</v>
      </c>
      <c r="H18" s="23">
        <f>IF(G18&lt;&gt;"",(G18-Zusammenfassung!$E$7)*24,"")</f>
        <v>-1.3322676295501878E-15</v>
      </c>
    </row>
    <row r="19" spans="1:8" x14ac:dyDescent="0.3">
      <c r="A19" s="3">
        <f t="shared" si="1"/>
        <v>44695</v>
      </c>
      <c r="B19" s="2" t="str">
        <f t="shared" si="0"/>
        <v>Samstag</v>
      </c>
      <c r="C19" s="2" t="str">
        <f>IF(ISNA(INDEX(Table_2[],MATCH(A19,Table_2[Feiertage NRW 20222],0),1)),"",INDEX(Table_2[],MATCH(A19,Table_2[Feiertage NRW 20222],0),1))</f>
        <v/>
      </c>
      <c r="D19" s="2"/>
      <c r="E19" s="21">
        <v>0.35416666666666669</v>
      </c>
      <c r="F19" s="21">
        <v>0.72916666666666663</v>
      </c>
      <c r="G19" s="21">
        <f>IF(AND(E19&lt;&gt;"",F19&lt;&gt;""),F19-E19-Zusammenfassung!$E$9,"")</f>
        <v>0.33333333333333326</v>
      </c>
      <c r="H19" s="23">
        <f>IF(G19&lt;&gt;"",(G19-Zusammenfassung!$E$7)*24,"")</f>
        <v>-1.3322676295501878E-15</v>
      </c>
    </row>
    <row r="20" spans="1:8" x14ac:dyDescent="0.3">
      <c r="A20" s="3">
        <f t="shared" si="1"/>
        <v>44696</v>
      </c>
      <c r="B20" s="2" t="str">
        <f t="shared" si="0"/>
        <v>Sonntag</v>
      </c>
      <c r="C20" s="2" t="str">
        <f>IF(ISNA(INDEX(Table_2[],MATCH(A20,Table_2[Feiertage NRW 20222],0),1)),"",INDEX(Table_2[],MATCH(A20,Table_2[Feiertage NRW 20222],0),1))</f>
        <v/>
      </c>
      <c r="D20" s="2"/>
      <c r="E20" s="21">
        <v>0.35416666666666669</v>
      </c>
      <c r="F20" s="21">
        <v>0.72916666666666663</v>
      </c>
      <c r="G20" s="21">
        <f>IF(AND(E20&lt;&gt;"",F20&lt;&gt;""),F20-E20-Zusammenfassung!$E$9,"")</f>
        <v>0.33333333333333326</v>
      </c>
      <c r="H20" s="23">
        <f>IF(G20&lt;&gt;"",(G20-Zusammenfassung!$E$7)*24,"")</f>
        <v>-1.3322676295501878E-15</v>
      </c>
    </row>
    <row r="21" spans="1:8" x14ac:dyDescent="0.3">
      <c r="A21" s="3">
        <f t="shared" si="1"/>
        <v>44697</v>
      </c>
      <c r="B21" s="2" t="str">
        <f t="shared" si="0"/>
        <v>Montag</v>
      </c>
      <c r="C21" s="2" t="str">
        <f>IF(ISNA(INDEX(Table_2[],MATCH(A21,Table_2[Feiertage NRW 20222],0),1)),"",INDEX(Table_2[],MATCH(A21,Table_2[Feiertage NRW 20222],0),1))</f>
        <v/>
      </c>
      <c r="D21" s="2"/>
      <c r="E21" s="21">
        <v>0.35416666666666669</v>
      </c>
      <c r="F21" s="21">
        <v>0.72916666666666663</v>
      </c>
      <c r="G21" s="21">
        <f>IF(AND(E21&lt;&gt;"",F21&lt;&gt;""),F21-E21-Zusammenfassung!$E$9,"")</f>
        <v>0.33333333333333326</v>
      </c>
      <c r="H21" s="23">
        <f>IF(G21&lt;&gt;"",(G21-Zusammenfassung!$E$7)*24,"")</f>
        <v>-1.3322676295501878E-15</v>
      </c>
    </row>
    <row r="22" spans="1:8" x14ac:dyDescent="0.3">
      <c r="A22" s="3">
        <f t="shared" si="1"/>
        <v>44698</v>
      </c>
      <c r="B22" s="2" t="str">
        <f t="shared" si="0"/>
        <v>Dienstag</v>
      </c>
      <c r="C22" s="2" t="str">
        <f>IF(ISNA(INDEX(Table_2[],MATCH(A22,Table_2[Feiertage NRW 20222],0),1)),"",INDEX(Table_2[],MATCH(A22,Table_2[Feiertage NRW 20222],0),1))</f>
        <v/>
      </c>
      <c r="D22" s="2"/>
      <c r="E22" s="21">
        <v>0.35416666666666669</v>
      </c>
      <c r="F22" s="21">
        <v>0.72916666666666663</v>
      </c>
      <c r="G22" s="21">
        <f>IF(AND(E22&lt;&gt;"",F22&lt;&gt;""),F22-E22-Zusammenfassung!$E$9,"")</f>
        <v>0.33333333333333326</v>
      </c>
      <c r="H22" s="23">
        <f>IF(G22&lt;&gt;"",(G22-Zusammenfassung!$E$7)*24,"")</f>
        <v>-1.3322676295501878E-15</v>
      </c>
    </row>
    <row r="23" spans="1:8" x14ac:dyDescent="0.3">
      <c r="A23" s="3">
        <f t="shared" si="1"/>
        <v>44699</v>
      </c>
      <c r="B23" s="2" t="str">
        <f t="shared" si="0"/>
        <v>Mittwoch</v>
      </c>
      <c r="C23" s="2" t="str">
        <f>IF(ISNA(INDEX(Table_2[],MATCH(A23,Table_2[Feiertage NRW 20222],0),1)),"",INDEX(Table_2[],MATCH(A23,Table_2[Feiertage NRW 20222],0),1))</f>
        <v/>
      </c>
      <c r="D23" s="2"/>
      <c r="E23" s="21">
        <v>0.35416666666666669</v>
      </c>
      <c r="F23" s="21">
        <v>0.72916666666666663</v>
      </c>
      <c r="G23" s="21">
        <f>IF(AND(E23&lt;&gt;"",F23&lt;&gt;""),F23-E23-Zusammenfassung!$E$9,"")</f>
        <v>0.33333333333333326</v>
      </c>
      <c r="H23" s="23">
        <f>IF(G23&lt;&gt;"",(G23-Zusammenfassung!$E$7)*24,"")</f>
        <v>-1.3322676295501878E-15</v>
      </c>
    </row>
    <row r="24" spans="1:8" x14ac:dyDescent="0.3">
      <c r="A24" s="3">
        <f t="shared" si="1"/>
        <v>44700</v>
      </c>
      <c r="B24" s="2" t="str">
        <f t="shared" si="0"/>
        <v>Donnerstag</v>
      </c>
      <c r="C24" s="2" t="str">
        <f>IF(ISNA(INDEX(Table_2[],MATCH(A24,Table_2[Feiertage NRW 20222],0),1)),"",INDEX(Table_2[],MATCH(A24,Table_2[Feiertage NRW 20222],0),1))</f>
        <v/>
      </c>
      <c r="D24" s="2"/>
      <c r="E24" s="21">
        <v>0.35416666666666669</v>
      </c>
      <c r="F24" s="21">
        <v>0.72916666666666663</v>
      </c>
      <c r="G24" s="21">
        <f>IF(AND(E24&lt;&gt;"",F24&lt;&gt;""),F24-E24-Zusammenfassung!$E$9,"")</f>
        <v>0.33333333333333326</v>
      </c>
      <c r="H24" s="23">
        <f>IF(G24&lt;&gt;"",(G24-Zusammenfassung!$E$7)*24,"")</f>
        <v>-1.3322676295501878E-15</v>
      </c>
    </row>
    <row r="25" spans="1:8" x14ac:dyDescent="0.3">
      <c r="A25" s="3">
        <f t="shared" si="1"/>
        <v>44701</v>
      </c>
      <c r="B25" s="2" t="str">
        <f t="shared" si="0"/>
        <v>Freitag</v>
      </c>
      <c r="C25" s="2" t="str">
        <f>IF(ISNA(INDEX(Table_2[],MATCH(A25,Table_2[Feiertage NRW 20222],0),1)),"",INDEX(Table_2[],MATCH(A25,Table_2[Feiertage NRW 20222],0),1))</f>
        <v/>
      </c>
      <c r="D25" s="2"/>
      <c r="E25" s="21">
        <v>0.35416666666666669</v>
      </c>
      <c r="F25" s="21">
        <v>0.72916666666666663</v>
      </c>
      <c r="G25" s="21">
        <f>IF(AND(E25&lt;&gt;"",F25&lt;&gt;""),F25-E25-Zusammenfassung!$E$9,"")</f>
        <v>0.33333333333333326</v>
      </c>
      <c r="H25" s="23">
        <f>IF(G25&lt;&gt;"",(G25-Zusammenfassung!$E$7)*24,"")</f>
        <v>-1.3322676295501878E-15</v>
      </c>
    </row>
    <row r="26" spans="1:8" x14ac:dyDescent="0.3">
      <c r="A26" s="3">
        <f t="shared" si="1"/>
        <v>44702</v>
      </c>
      <c r="B26" s="2" t="str">
        <f t="shared" si="0"/>
        <v>Samstag</v>
      </c>
      <c r="C26" s="2" t="str">
        <f>IF(ISNA(INDEX(Table_2[],MATCH(A26,Table_2[Feiertage NRW 20222],0),1)),"",INDEX(Table_2[],MATCH(A26,Table_2[Feiertage NRW 20222],0),1))</f>
        <v/>
      </c>
      <c r="D26" s="2"/>
      <c r="E26" s="21">
        <v>0.35416666666666669</v>
      </c>
      <c r="F26" s="21">
        <v>0.72916666666666663</v>
      </c>
      <c r="G26" s="21">
        <f>IF(AND(E26&lt;&gt;"",F26&lt;&gt;""),F26-E26-Zusammenfassung!$E$9,"")</f>
        <v>0.33333333333333326</v>
      </c>
      <c r="H26" s="23">
        <f>IF(G26&lt;&gt;"",(G26-Zusammenfassung!$E$7)*24,"")</f>
        <v>-1.3322676295501878E-15</v>
      </c>
    </row>
    <row r="27" spans="1:8" x14ac:dyDescent="0.3">
      <c r="A27" s="3">
        <f t="shared" si="1"/>
        <v>44703</v>
      </c>
      <c r="B27" s="2" t="str">
        <f t="shared" si="0"/>
        <v>Sonntag</v>
      </c>
      <c r="C27" s="2" t="str">
        <f>IF(ISNA(INDEX(Table_2[],MATCH(A27,Table_2[Feiertage NRW 20222],0),1)),"",INDEX(Table_2[],MATCH(A27,Table_2[Feiertage NRW 20222],0),1))</f>
        <v/>
      </c>
      <c r="D27" s="2"/>
      <c r="E27" s="21">
        <v>0.35416666666666669</v>
      </c>
      <c r="F27" s="21">
        <v>0.72916666666666663</v>
      </c>
      <c r="G27" s="21">
        <f>IF(AND(E27&lt;&gt;"",F27&lt;&gt;""),F27-E27-Zusammenfassung!$E$9,"")</f>
        <v>0.33333333333333326</v>
      </c>
      <c r="H27" s="23">
        <f>IF(G27&lt;&gt;"",(G27-Zusammenfassung!$E$7)*24,"")</f>
        <v>-1.3322676295501878E-15</v>
      </c>
    </row>
    <row r="28" spans="1:8" x14ac:dyDescent="0.3">
      <c r="A28" s="3">
        <f t="shared" si="1"/>
        <v>44704</v>
      </c>
      <c r="B28" s="2" t="str">
        <f t="shared" si="0"/>
        <v>Montag</v>
      </c>
      <c r="C28" s="2" t="str">
        <f>IF(ISNA(INDEX(Table_2[],MATCH(A28,Table_2[Feiertage NRW 20222],0),1)),"",INDEX(Table_2[],MATCH(A28,Table_2[Feiertage NRW 20222],0),1))</f>
        <v/>
      </c>
      <c r="D28" s="2"/>
      <c r="E28" s="21">
        <v>0.35416666666666669</v>
      </c>
      <c r="F28" s="21">
        <v>0.72916666666666663</v>
      </c>
      <c r="G28" s="21">
        <f>IF(AND(E28&lt;&gt;"",F28&lt;&gt;""),F28-E28-Zusammenfassung!$E$9,"")</f>
        <v>0.33333333333333326</v>
      </c>
      <c r="H28" s="23">
        <f>IF(G28&lt;&gt;"",(G28-Zusammenfassung!$E$7)*24,"")</f>
        <v>-1.3322676295501878E-15</v>
      </c>
    </row>
    <row r="29" spans="1:8" x14ac:dyDescent="0.3">
      <c r="A29" s="3">
        <f t="shared" si="1"/>
        <v>44705</v>
      </c>
      <c r="B29" s="2" t="str">
        <f t="shared" si="0"/>
        <v>Dienstag</v>
      </c>
      <c r="C29" s="2" t="str">
        <f>IF(ISNA(INDEX(Table_2[],MATCH(A29,Table_2[Feiertage NRW 20222],0),1)),"",INDEX(Table_2[],MATCH(A29,Table_2[Feiertage NRW 20222],0),1))</f>
        <v/>
      </c>
      <c r="D29" s="2"/>
      <c r="E29" s="21">
        <v>0.35416666666666669</v>
      </c>
      <c r="F29" s="21">
        <v>0.72916666666666663</v>
      </c>
      <c r="G29" s="21">
        <f>IF(AND(E29&lt;&gt;"",F29&lt;&gt;""),F29-E29-Zusammenfassung!$E$9,"")</f>
        <v>0.33333333333333326</v>
      </c>
      <c r="H29" s="23">
        <f>IF(G29&lt;&gt;"",(G29-Zusammenfassung!$E$7)*24,"")</f>
        <v>-1.3322676295501878E-15</v>
      </c>
    </row>
    <row r="30" spans="1:8" x14ac:dyDescent="0.3">
      <c r="A30" s="3">
        <f t="shared" si="1"/>
        <v>44706</v>
      </c>
      <c r="B30" s="2" t="str">
        <f t="shared" si="0"/>
        <v>Mittwoch</v>
      </c>
      <c r="C30" s="2" t="str">
        <f>IF(ISNA(INDEX(Table_2[],MATCH(A30,Table_2[Feiertage NRW 20222],0),1)),"",INDEX(Table_2[],MATCH(A30,Table_2[Feiertage NRW 20222],0),1))</f>
        <v/>
      </c>
      <c r="D30" s="2"/>
      <c r="E30" s="21">
        <v>0.35416666666666669</v>
      </c>
      <c r="F30" s="21">
        <v>0.72916666666666663</v>
      </c>
      <c r="G30" s="21">
        <f>IF(AND(E30&lt;&gt;"",F30&lt;&gt;""),F30-E30-Zusammenfassung!$E$9,"")</f>
        <v>0.33333333333333326</v>
      </c>
      <c r="H30" s="23">
        <f>IF(G30&lt;&gt;"",(G30-Zusammenfassung!$E$7)*24,"")</f>
        <v>-1.3322676295501878E-15</v>
      </c>
    </row>
    <row r="31" spans="1:8" x14ac:dyDescent="0.3">
      <c r="A31" s="3">
        <f t="shared" si="1"/>
        <v>44707</v>
      </c>
      <c r="B31" s="2" t="str">
        <f t="shared" si="0"/>
        <v>Donnerstag</v>
      </c>
      <c r="C31" s="2" t="str">
        <f>IF(ISNA(INDEX(Table_2[],MATCH(A31,Table_2[Feiertage NRW 20222],0),1)),"",INDEX(Table_2[],MATCH(A31,Table_2[Feiertage NRW 20222],0),1))</f>
        <v>Christi Himmelfahrt</v>
      </c>
      <c r="D31" s="2"/>
      <c r="E31" s="21">
        <v>0.35416666666666669</v>
      </c>
      <c r="F31" s="21">
        <v>0.72916666666666663</v>
      </c>
      <c r="G31" s="21">
        <f>IF(AND(E31&lt;&gt;"",F31&lt;&gt;""),F31-E31-Zusammenfassung!$E$9,"")</f>
        <v>0.33333333333333326</v>
      </c>
      <c r="H31" s="23">
        <f>IF(G31&lt;&gt;"",(G31-Zusammenfassung!$E$7)*24,"")</f>
        <v>-1.3322676295501878E-15</v>
      </c>
    </row>
    <row r="32" spans="1:8" x14ac:dyDescent="0.3">
      <c r="A32" s="3">
        <f t="shared" si="1"/>
        <v>44708</v>
      </c>
      <c r="B32" s="2" t="str">
        <f t="shared" si="0"/>
        <v>Freitag</v>
      </c>
      <c r="C32" s="2" t="str">
        <f>IF(ISNA(INDEX(Table_2[],MATCH(A32,Table_2[Feiertage NRW 20222],0),1)),"",INDEX(Table_2[],MATCH(A32,Table_2[Feiertage NRW 20222],0),1))</f>
        <v/>
      </c>
      <c r="D32" s="2"/>
      <c r="E32" s="21">
        <v>0.35416666666666669</v>
      </c>
      <c r="F32" s="21">
        <v>0.72916666666666663</v>
      </c>
      <c r="G32" s="21">
        <f>IF(AND(E32&lt;&gt;"",F32&lt;&gt;""),F32-E32-Zusammenfassung!$E$9,"")</f>
        <v>0.33333333333333326</v>
      </c>
      <c r="H32" s="23">
        <f>IF(G32&lt;&gt;"",(G32-Zusammenfassung!$E$7)*24,"")</f>
        <v>-1.3322676295501878E-15</v>
      </c>
    </row>
    <row r="33" spans="1:8" x14ac:dyDescent="0.3">
      <c r="A33" s="3">
        <f t="shared" si="1"/>
        <v>44709</v>
      </c>
      <c r="B33" s="2" t="str">
        <f t="shared" si="0"/>
        <v>Samstag</v>
      </c>
      <c r="C33" s="2" t="str">
        <f>IF(ISNA(INDEX(Table_2[],MATCH(A33,Table_2[Feiertage NRW 20222],0),1)),"",INDEX(Table_2[],MATCH(A33,Table_2[Feiertage NRW 20222],0),1))</f>
        <v/>
      </c>
      <c r="D33" s="2"/>
      <c r="E33" s="21">
        <v>0.35416666666666669</v>
      </c>
      <c r="F33" s="21">
        <v>0.72916666666666663</v>
      </c>
      <c r="G33" s="21">
        <f>IF(AND(E33&lt;&gt;"",F33&lt;&gt;""),F33-E33-Zusammenfassung!$E$9,"")</f>
        <v>0.33333333333333326</v>
      </c>
      <c r="H33" s="23">
        <f>IF(G33&lt;&gt;"",(G33-Zusammenfassung!$E$7)*24,"")</f>
        <v>-1.3322676295501878E-15</v>
      </c>
    </row>
    <row r="34" spans="1:8" x14ac:dyDescent="0.3">
      <c r="A34" s="3">
        <f t="shared" si="1"/>
        <v>44710</v>
      </c>
      <c r="B34" s="2" t="str">
        <f t="shared" si="0"/>
        <v>Sonntag</v>
      </c>
      <c r="C34" s="2" t="str">
        <f>IF(ISNA(INDEX(Table_2[],MATCH(A34,Table_2[Feiertage NRW 20222],0),1)),"",INDEX(Table_2[],MATCH(A34,Table_2[Feiertage NRW 20222],0),1))</f>
        <v/>
      </c>
      <c r="D34" s="2"/>
      <c r="E34" s="21">
        <v>0.35416666666666669</v>
      </c>
      <c r="F34" s="21">
        <v>0.72916666666666663</v>
      </c>
      <c r="G34" s="21">
        <f>IF(AND(E34&lt;&gt;"",F34&lt;&gt;""),F34-E34-Zusammenfassung!$E$9,"")</f>
        <v>0.33333333333333326</v>
      </c>
      <c r="H34" s="23">
        <f>IF(G34&lt;&gt;"",(G34-Zusammenfassung!$E$7)*24,"")</f>
        <v>-1.3322676295501878E-15</v>
      </c>
    </row>
    <row r="35" spans="1:8" x14ac:dyDescent="0.3">
      <c r="A35" s="3">
        <f t="shared" si="1"/>
        <v>44711</v>
      </c>
      <c r="B35" s="2" t="str">
        <f t="shared" si="0"/>
        <v>Montag</v>
      </c>
      <c r="C35" s="2" t="str">
        <f>IF(ISNA(INDEX(Table_2[],MATCH(A35,Table_2[Feiertage NRW 20222],0),1)),"",INDEX(Table_2[],MATCH(A35,Table_2[Feiertage NRW 20222],0),1))</f>
        <v/>
      </c>
      <c r="D35" s="2"/>
      <c r="E35" s="21">
        <v>0.35416666666666669</v>
      </c>
      <c r="F35" s="21">
        <v>0.72916666666666663</v>
      </c>
      <c r="G35" s="21">
        <f>IF(AND(E35&lt;&gt;"",F35&lt;&gt;""),F35-E35-Zusammenfassung!$E$9,"")</f>
        <v>0.33333333333333326</v>
      </c>
      <c r="H35" s="23">
        <f>IF(G35&lt;&gt;"",(G35-Zusammenfassung!$E$7)*24,"")</f>
        <v>-1.3322676295501878E-15</v>
      </c>
    </row>
    <row r="36" spans="1:8" x14ac:dyDescent="0.3">
      <c r="A36" s="3">
        <f t="shared" si="1"/>
        <v>44712</v>
      </c>
      <c r="B36" s="2" t="str">
        <f t="shared" si="0"/>
        <v>Dienstag</v>
      </c>
      <c r="C36" s="2" t="str">
        <f>IF(ISNA(INDEX(Table_2[],MATCH(A36,Table_2[Feiertage NRW 20222],0),1)),"",INDEX(Table_2[],MATCH(A36,Table_2[Feiertage NRW 20222],0),1))</f>
        <v/>
      </c>
      <c r="D36" s="2"/>
      <c r="E36" s="21">
        <v>0.35416666666666669</v>
      </c>
      <c r="F36" s="21">
        <v>0.72916666666666663</v>
      </c>
      <c r="G36" s="21">
        <f>IF(AND(E36&lt;&gt;"",F36&lt;&gt;""),F36-E36-Zusammenfassung!$E$9,"")</f>
        <v>0.33333333333333326</v>
      </c>
      <c r="H36" s="23">
        <f>IF(G36&lt;&gt;"",(G36-Zusammenfassung!$E$7)*24,"")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9">
        <f>SUM(G6:G36)</f>
        <v>10.354166666666666</v>
      </c>
    </row>
    <row r="45" spans="1:8" x14ac:dyDescent="0.3">
      <c r="D45" s="7" t="s">
        <v>13</v>
      </c>
      <c r="E45" s="20">
        <f>SUM(H6:H36)</f>
        <v>0.49999999999996225</v>
      </c>
    </row>
  </sheetData>
  <conditionalFormatting sqref="A6:H36">
    <cfRule type="expression" dxfId="23" priority="2">
      <formula>$B6="Sonntag"</formula>
    </cfRule>
    <cfRule type="expression" dxfId="22" priority="3">
      <formula>$B6="Samstag"</formula>
    </cfRule>
  </conditionalFormatting>
  <conditionalFormatting sqref="H6:H36">
    <cfRule type="cellIs" dxfId="2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74A8A-C14C-4250-B64B-5D9354BF9662}">
  <dimension ref="A1:H45"/>
  <sheetViews>
    <sheetView zoomScale="70" zoomScaleNormal="70" workbookViewId="0">
      <selection activeCell="B4" sqref="B4"/>
    </sheetView>
  </sheetViews>
  <sheetFormatPr baseColWidth="10" defaultColWidth="8.88671875" defaultRowHeight="14.4" x14ac:dyDescent="0.3"/>
  <cols>
    <col min="1" max="1" width="10.88671875" bestFit="1" customWidth="1"/>
    <col min="2" max="2" width="11.109375" bestFit="1" customWidth="1"/>
    <col min="3" max="3" width="12.6640625" customWidth="1"/>
    <col min="4" max="4" width="21.88671875" bestFit="1" customWidth="1"/>
    <col min="5" max="5" width="13.33203125" bestFit="1" customWidth="1"/>
    <col min="6" max="6" width="11.109375" bestFit="1" customWidth="1"/>
    <col min="7" max="7" width="13.33203125" customWidth="1"/>
    <col min="8" max="8" width="18.33203125" customWidth="1"/>
  </cols>
  <sheetData>
    <row r="1" spans="1:8" ht="18" x14ac:dyDescent="0.35">
      <c r="A1" s="4" t="s">
        <v>8</v>
      </c>
    </row>
    <row r="3" spans="1:8" x14ac:dyDescent="0.3">
      <c r="A3" t="s">
        <v>7</v>
      </c>
      <c r="B3" s="14">
        <f>DATE(Zusammenfassung!B2,6,1)</f>
        <v>44713</v>
      </c>
    </row>
    <row r="5" spans="1:8" ht="28.8" x14ac:dyDescent="0.3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22" t="s">
        <v>41</v>
      </c>
    </row>
    <row r="6" spans="1:8" x14ac:dyDescent="0.3">
      <c r="A6" s="3">
        <f>B3</f>
        <v>44713</v>
      </c>
      <c r="B6" s="2" t="str">
        <f>TEXT(A6,"TTTT")</f>
        <v>Mittwoch</v>
      </c>
      <c r="C6" s="2" t="str">
        <f>IF(ISNA(INDEX(Table_2[],MATCH(A6,Table_2[Feiertage NRW 20222],0),1)),"",INDEX(Table_2[],MATCH(A6,Table_2[Feiertage NRW 20222],0),1))</f>
        <v/>
      </c>
      <c r="D6" s="2"/>
      <c r="E6" s="21">
        <v>0.35416666666666669</v>
      </c>
      <c r="F6" s="21">
        <v>0.79166666666666663</v>
      </c>
      <c r="G6" s="21">
        <f>IF(AND(E6&lt;&gt;"",F6&lt;&gt;""),F6-E6-Zusammenfassung!$E$9,"")</f>
        <v>0.39583333333333326</v>
      </c>
      <c r="H6" s="23">
        <f>IF(G6&lt;&gt;"",(G6-Zusammenfassung!$E$7)*24,"")</f>
        <v>1.4999999999999987</v>
      </c>
    </row>
    <row r="7" spans="1:8" x14ac:dyDescent="0.3">
      <c r="A7" s="3">
        <f>A6+1</f>
        <v>44714</v>
      </c>
      <c r="B7" s="2" t="str">
        <f t="shared" ref="B7:B35" si="0">TEXT(A7,"TTTT")</f>
        <v>Donnerstag</v>
      </c>
      <c r="C7" s="2" t="str">
        <f>IF(ISNA(INDEX(Table_2[],MATCH(A7,Table_2[Feiertage NRW 20222],0),1)),"",INDEX(Table_2[],MATCH(A7,Table_2[Feiertage NRW 20222],0),1))</f>
        <v/>
      </c>
      <c r="D7" s="2"/>
      <c r="E7" s="21">
        <v>0.35416666666666669</v>
      </c>
      <c r="F7" s="21">
        <v>0.64583333333333337</v>
      </c>
      <c r="G7" s="21">
        <f>IF(AND(E7&lt;&gt;"",F7&lt;&gt;""),F7-E7-Zusammenfassung!$E$9,"")</f>
        <v>0.25</v>
      </c>
      <c r="H7" s="23">
        <f>IF(G7&lt;&gt;"",(G7-Zusammenfassung!$E$7)*24,"")</f>
        <v>-1.9999999999999996</v>
      </c>
    </row>
    <row r="8" spans="1:8" x14ac:dyDescent="0.3">
      <c r="A8" s="3">
        <f t="shared" ref="A8:A36" si="1">A7+1</f>
        <v>44715</v>
      </c>
      <c r="B8" s="2" t="str">
        <f t="shared" si="0"/>
        <v>Freitag</v>
      </c>
      <c r="C8" s="2" t="str">
        <f>IF(ISNA(INDEX(Table_2[],MATCH(A8,Table_2[Feiertage NRW 20222],0),1)),"",INDEX(Table_2[],MATCH(A8,Table_2[Feiertage NRW 20222],0),1))</f>
        <v/>
      </c>
      <c r="D8" s="2"/>
      <c r="E8" s="21">
        <v>0.35416666666666669</v>
      </c>
      <c r="F8" s="21">
        <v>0.77083333333333337</v>
      </c>
      <c r="G8" s="21">
        <f>IF(AND(E8&lt;&gt;"",F8&lt;&gt;""),F8-E8-Zusammenfassung!$E$9,"")</f>
        <v>0.375</v>
      </c>
      <c r="H8" s="23">
        <f>IF(G8&lt;&gt;"",(G8-Zusammenfassung!$E$7)*24,"")</f>
        <v>1.0000000000000004</v>
      </c>
    </row>
    <row r="9" spans="1:8" x14ac:dyDescent="0.3">
      <c r="A9" s="3">
        <f t="shared" si="1"/>
        <v>44716</v>
      </c>
      <c r="B9" s="2" t="str">
        <f t="shared" si="0"/>
        <v>Samstag</v>
      </c>
      <c r="C9" s="2" t="str">
        <f>IF(ISNA(INDEX(Table_2[],MATCH(A9,Table_2[Feiertage NRW 20222],0),1)),"",INDEX(Table_2[],MATCH(A9,Table_2[Feiertage NRW 20222],0),1))</f>
        <v/>
      </c>
      <c r="D9" s="2"/>
      <c r="E9" s="21">
        <v>0.35416666666666669</v>
      </c>
      <c r="F9" s="21">
        <v>0.72916666666666663</v>
      </c>
      <c r="G9" s="21">
        <f>IF(AND(E9&lt;&gt;"",F9&lt;&gt;""),F9-E9-Zusammenfassung!$E$9,"")</f>
        <v>0.33333333333333326</v>
      </c>
      <c r="H9" s="23">
        <f>IF(G9&lt;&gt;"",(G9-Zusammenfassung!$E$7)*24,"")</f>
        <v>-1.3322676295501878E-15</v>
      </c>
    </row>
    <row r="10" spans="1:8" x14ac:dyDescent="0.3">
      <c r="A10" s="3">
        <f t="shared" si="1"/>
        <v>44717</v>
      </c>
      <c r="B10" s="2" t="str">
        <f t="shared" si="0"/>
        <v>Sonntag</v>
      </c>
      <c r="C10" s="2" t="str">
        <f>IF(ISNA(INDEX(Table_2[],MATCH(A10,Table_2[Feiertage NRW 20222],0),1)),"",INDEX(Table_2[],MATCH(A10,Table_2[Feiertage NRW 20222],0),1))</f>
        <v/>
      </c>
      <c r="D10" s="2"/>
      <c r="E10" s="21">
        <v>0.35416666666666669</v>
      </c>
      <c r="F10" s="21">
        <v>0.72916666666666663</v>
      </c>
      <c r="G10" s="21">
        <f>IF(AND(E10&lt;&gt;"",F10&lt;&gt;""),F10-E10-Zusammenfassung!$E$9,"")</f>
        <v>0.33333333333333326</v>
      </c>
      <c r="H10" s="23">
        <f>IF(G10&lt;&gt;"",(G10-Zusammenfassung!$E$7)*24,"")</f>
        <v>-1.3322676295501878E-15</v>
      </c>
    </row>
    <row r="11" spans="1:8" x14ac:dyDescent="0.3">
      <c r="A11" s="3">
        <f t="shared" si="1"/>
        <v>44718</v>
      </c>
      <c r="B11" s="2" t="str">
        <f t="shared" si="0"/>
        <v>Montag</v>
      </c>
      <c r="C11" s="2" t="str">
        <f>IF(ISNA(INDEX(Table_2[],MATCH(A11,Table_2[Feiertage NRW 20222],0),1)),"",INDEX(Table_2[],MATCH(A11,Table_2[Feiertage NRW 20222],0),1))</f>
        <v>Pfingstmontag</v>
      </c>
      <c r="D11" s="2"/>
      <c r="E11" s="21">
        <v>0.35416666666666669</v>
      </c>
      <c r="F11" s="21">
        <v>0.72916666666666663</v>
      </c>
      <c r="G11" s="21">
        <f>IF(AND(E11&lt;&gt;"",F11&lt;&gt;""),F11-E11-Zusammenfassung!$E$9,"")</f>
        <v>0.33333333333333326</v>
      </c>
      <c r="H11" s="23">
        <f>IF(G11&lt;&gt;"",(G11-Zusammenfassung!$E$7)*24,"")</f>
        <v>-1.3322676295501878E-15</v>
      </c>
    </row>
    <row r="12" spans="1:8" x14ac:dyDescent="0.3">
      <c r="A12" s="3">
        <f t="shared" si="1"/>
        <v>44719</v>
      </c>
      <c r="B12" s="2" t="str">
        <f t="shared" si="0"/>
        <v>Dienstag</v>
      </c>
      <c r="C12" s="2" t="str">
        <f>IF(ISNA(INDEX(Table_2[],MATCH(A12,Table_2[Feiertage NRW 20222],0),1)),"",INDEX(Table_2[],MATCH(A12,Table_2[Feiertage NRW 20222],0),1))</f>
        <v/>
      </c>
      <c r="D12" s="2"/>
      <c r="E12" s="21">
        <v>0.35416666666666669</v>
      </c>
      <c r="F12" s="21">
        <v>0.72916666666666663</v>
      </c>
      <c r="G12" s="21">
        <f>IF(AND(E12&lt;&gt;"",F12&lt;&gt;""),F12-E12-Zusammenfassung!$E$9,"")</f>
        <v>0.33333333333333326</v>
      </c>
      <c r="H12" s="23">
        <f>IF(G12&lt;&gt;"",(G12-Zusammenfassung!$E$7)*24,"")</f>
        <v>-1.3322676295501878E-15</v>
      </c>
    </row>
    <row r="13" spans="1:8" x14ac:dyDescent="0.3">
      <c r="A13" s="3">
        <f t="shared" si="1"/>
        <v>44720</v>
      </c>
      <c r="B13" s="2" t="str">
        <f t="shared" si="0"/>
        <v>Mittwoch</v>
      </c>
      <c r="C13" s="2" t="str">
        <f>IF(ISNA(INDEX(Table_2[],MATCH(A13,Table_2[Feiertage NRW 20222],0),1)),"",INDEX(Table_2[],MATCH(A13,Table_2[Feiertage NRW 20222],0),1))</f>
        <v/>
      </c>
      <c r="D13" s="2"/>
      <c r="E13" s="21">
        <v>0.35416666666666669</v>
      </c>
      <c r="F13" s="21">
        <v>0.72916666666666663</v>
      </c>
      <c r="G13" s="21">
        <f>IF(AND(E13&lt;&gt;"",F13&lt;&gt;""),F13-E13-Zusammenfassung!$E$9,"")</f>
        <v>0.33333333333333326</v>
      </c>
      <c r="H13" s="23">
        <f>IF(G13&lt;&gt;"",(G13-Zusammenfassung!$E$7)*24,"")</f>
        <v>-1.3322676295501878E-15</v>
      </c>
    </row>
    <row r="14" spans="1:8" x14ac:dyDescent="0.3">
      <c r="A14" s="3">
        <f t="shared" si="1"/>
        <v>44721</v>
      </c>
      <c r="B14" s="2" t="str">
        <f t="shared" si="0"/>
        <v>Donnerstag</v>
      </c>
      <c r="C14" s="2" t="str">
        <f>IF(ISNA(INDEX(Table_2[],MATCH(A14,Table_2[Feiertage NRW 20222],0),1)),"",INDEX(Table_2[],MATCH(A14,Table_2[Feiertage NRW 20222],0),1))</f>
        <v/>
      </c>
      <c r="D14" s="2"/>
      <c r="E14" s="21">
        <v>0.35416666666666669</v>
      </c>
      <c r="F14" s="21">
        <v>0.72916666666666663</v>
      </c>
      <c r="G14" s="21">
        <f>IF(AND(E14&lt;&gt;"",F14&lt;&gt;""),F14-E14-Zusammenfassung!$E$9,"")</f>
        <v>0.33333333333333326</v>
      </c>
      <c r="H14" s="23">
        <f>IF(G14&lt;&gt;"",(G14-Zusammenfassung!$E$7)*24,"")</f>
        <v>-1.3322676295501878E-15</v>
      </c>
    </row>
    <row r="15" spans="1:8" x14ac:dyDescent="0.3">
      <c r="A15" s="3">
        <f t="shared" si="1"/>
        <v>44722</v>
      </c>
      <c r="B15" s="2" t="str">
        <f t="shared" si="0"/>
        <v>Freitag</v>
      </c>
      <c r="C15" s="2" t="str">
        <f>IF(ISNA(INDEX(Table_2[],MATCH(A15,Table_2[Feiertage NRW 20222],0),1)),"",INDEX(Table_2[],MATCH(A15,Table_2[Feiertage NRW 20222],0),1))</f>
        <v/>
      </c>
      <c r="D15" s="2"/>
      <c r="E15" s="21">
        <v>0.35416666666666669</v>
      </c>
      <c r="F15" s="21">
        <v>0.72916666666666663</v>
      </c>
      <c r="G15" s="21">
        <f>IF(AND(E15&lt;&gt;"",F15&lt;&gt;""),F15-E15-Zusammenfassung!$E$9,"")</f>
        <v>0.33333333333333326</v>
      </c>
      <c r="H15" s="23">
        <f>IF(G15&lt;&gt;"",(G15-Zusammenfassung!$E$7)*24,"")</f>
        <v>-1.3322676295501878E-15</v>
      </c>
    </row>
    <row r="16" spans="1:8" x14ac:dyDescent="0.3">
      <c r="A16" s="3">
        <f t="shared" si="1"/>
        <v>44723</v>
      </c>
      <c r="B16" s="2" t="str">
        <f t="shared" si="0"/>
        <v>Samstag</v>
      </c>
      <c r="C16" s="2" t="str">
        <f>IF(ISNA(INDEX(Table_2[],MATCH(A16,Table_2[Feiertage NRW 20222],0),1)),"",INDEX(Table_2[],MATCH(A16,Table_2[Feiertage NRW 20222],0),1))</f>
        <v/>
      </c>
      <c r="D16" s="2"/>
      <c r="E16" s="21">
        <v>0.35416666666666669</v>
      </c>
      <c r="F16" s="21">
        <v>0.72916666666666663</v>
      </c>
      <c r="G16" s="21">
        <f>IF(AND(E16&lt;&gt;"",F16&lt;&gt;""),F16-E16-Zusammenfassung!$E$9,"")</f>
        <v>0.33333333333333326</v>
      </c>
      <c r="H16" s="23">
        <f>IF(G16&lt;&gt;"",(G16-Zusammenfassung!$E$7)*24,"")</f>
        <v>-1.3322676295501878E-15</v>
      </c>
    </row>
    <row r="17" spans="1:8" x14ac:dyDescent="0.3">
      <c r="A17" s="3">
        <f t="shared" si="1"/>
        <v>44724</v>
      </c>
      <c r="B17" s="2" t="str">
        <f t="shared" si="0"/>
        <v>Sonntag</v>
      </c>
      <c r="C17" s="2" t="str">
        <f>IF(ISNA(INDEX(Table_2[],MATCH(A17,Table_2[Feiertage NRW 20222],0),1)),"",INDEX(Table_2[],MATCH(A17,Table_2[Feiertage NRW 20222],0),1))</f>
        <v/>
      </c>
      <c r="D17" s="2"/>
      <c r="E17" s="21">
        <v>0.35416666666666669</v>
      </c>
      <c r="F17" s="21">
        <v>0.72916666666666663</v>
      </c>
      <c r="G17" s="21">
        <f>IF(AND(E17&lt;&gt;"",F17&lt;&gt;""),F17-E17-Zusammenfassung!$E$9,"")</f>
        <v>0.33333333333333326</v>
      </c>
      <c r="H17" s="23">
        <f>IF(G17&lt;&gt;"",(G17-Zusammenfassung!$E$7)*24,"")</f>
        <v>-1.3322676295501878E-15</v>
      </c>
    </row>
    <row r="18" spans="1:8" x14ac:dyDescent="0.3">
      <c r="A18" s="3">
        <f t="shared" si="1"/>
        <v>44725</v>
      </c>
      <c r="B18" s="2" t="str">
        <f t="shared" si="0"/>
        <v>Montag</v>
      </c>
      <c r="C18" s="2" t="str">
        <f>IF(ISNA(INDEX(Table_2[],MATCH(A18,Table_2[Feiertage NRW 20222],0),1)),"",INDEX(Table_2[],MATCH(A18,Table_2[Feiertage NRW 20222],0),1))</f>
        <v/>
      </c>
      <c r="D18" s="2"/>
      <c r="E18" s="21">
        <v>0.35416666666666669</v>
      </c>
      <c r="F18" s="21">
        <v>0.72916666666666663</v>
      </c>
      <c r="G18" s="21">
        <f>IF(AND(E18&lt;&gt;"",F18&lt;&gt;""),F18-E18-Zusammenfassung!$E$9,"")</f>
        <v>0.33333333333333326</v>
      </c>
      <c r="H18" s="23">
        <f>IF(G18&lt;&gt;"",(G18-Zusammenfassung!$E$7)*24,"")</f>
        <v>-1.3322676295501878E-15</v>
      </c>
    </row>
    <row r="19" spans="1:8" x14ac:dyDescent="0.3">
      <c r="A19" s="3">
        <f t="shared" si="1"/>
        <v>44726</v>
      </c>
      <c r="B19" s="2" t="str">
        <f t="shared" si="0"/>
        <v>Dienstag</v>
      </c>
      <c r="C19" s="2" t="str">
        <f>IF(ISNA(INDEX(Table_2[],MATCH(A19,Table_2[Feiertage NRW 20222],0),1)),"",INDEX(Table_2[],MATCH(A19,Table_2[Feiertage NRW 20222],0),1))</f>
        <v/>
      </c>
      <c r="D19" s="2"/>
      <c r="E19" s="21">
        <v>0.35416666666666669</v>
      </c>
      <c r="F19" s="21">
        <v>0.72916666666666663</v>
      </c>
      <c r="G19" s="21">
        <f>IF(AND(E19&lt;&gt;"",F19&lt;&gt;""),F19-E19-Zusammenfassung!$E$9,"")</f>
        <v>0.33333333333333326</v>
      </c>
      <c r="H19" s="23">
        <f>IF(G19&lt;&gt;"",(G19-Zusammenfassung!$E$7)*24,"")</f>
        <v>-1.3322676295501878E-15</v>
      </c>
    </row>
    <row r="20" spans="1:8" x14ac:dyDescent="0.3">
      <c r="A20" s="3">
        <f t="shared" si="1"/>
        <v>44727</v>
      </c>
      <c r="B20" s="2" t="str">
        <f t="shared" si="0"/>
        <v>Mittwoch</v>
      </c>
      <c r="C20" s="2" t="str">
        <f>IF(ISNA(INDEX(Table_2[],MATCH(A20,Table_2[Feiertage NRW 20222],0),1)),"",INDEX(Table_2[],MATCH(A20,Table_2[Feiertage NRW 20222],0),1))</f>
        <v/>
      </c>
      <c r="D20" s="2"/>
      <c r="E20" s="21">
        <v>0.35416666666666669</v>
      </c>
      <c r="F20" s="21">
        <v>0.72916666666666663</v>
      </c>
      <c r="G20" s="21">
        <f>IF(AND(E20&lt;&gt;"",F20&lt;&gt;""),F20-E20-Zusammenfassung!$E$9,"")</f>
        <v>0.33333333333333326</v>
      </c>
      <c r="H20" s="23">
        <f>IF(G20&lt;&gt;"",(G20-Zusammenfassung!$E$7)*24,"")</f>
        <v>-1.3322676295501878E-15</v>
      </c>
    </row>
    <row r="21" spans="1:8" x14ac:dyDescent="0.3">
      <c r="A21" s="3">
        <f t="shared" si="1"/>
        <v>44728</v>
      </c>
      <c r="B21" s="2" t="str">
        <f t="shared" si="0"/>
        <v>Donnerstag</v>
      </c>
      <c r="C21" s="2" t="str">
        <f>IF(ISNA(INDEX(Table_2[],MATCH(A21,Table_2[Feiertage NRW 20222],0),1)),"",INDEX(Table_2[],MATCH(A21,Table_2[Feiertage NRW 20222],0),1))</f>
        <v>Fronleichnam</v>
      </c>
      <c r="D21" s="2"/>
      <c r="E21" s="21">
        <v>0.35416666666666669</v>
      </c>
      <c r="F21" s="21">
        <v>0.72916666666666663</v>
      </c>
      <c r="G21" s="21">
        <f>IF(AND(E21&lt;&gt;"",F21&lt;&gt;""),F21-E21-Zusammenfassung!$E$9,"")</f>
        <v>0.33333333333333326</v>
      </c>
      <c r="H21" s="23">
        <f>IF(G21&lt;&gt;"",(G21-Zusammenfassung!$E$7)*24,"")</f>
        <v>-1.3322676295501878E-15</v>
      </c>
    </row>
    <row r="22" spans="1:8" x14ac:dyDescent="0.3">
      <c r="A22" s="3">
        <f t="shared" si="1"/>
        <v>44729</v>
      </c>
      <c r="B22" s="2" t="str">
        <f t="shared" si="0"/>
        <v>Freitag</v>
      </c>
      <c r="C22" s="2" t="str">
        <f>IF(ISNA(INDEX(Table_2[],MATCH(A22,Table_2[Feiertage NRW 20222],0),1)),"",INDEX(Table_2[],MATCH(A22,Table_2[Feiertage NRW 20222],0),1))</f>
        <v/>
      </c>
      <c r="D22" s="2"/>
      <c r="E22" s="21">
        <v>0.35416666666666669</v>
      </c>
      <c r="F22" s="21">
        <v>0.72916666666666663</v>
      </c>
      <c r="G22" s="21">
        <f>IF(AND(E22&lt;&gt;"",F22&lt;&gt;""),F22-E22-Zusammenfassung!$E$9,"")</f>
        <v>0.33333333333333326</v>
      </c>
      <c r="H22" s="23">
        <f>IF(G22&lt;&gt;"",(G22-Zusammenfassung!$E$7)*24,"")</f>
        <v>-1.3322676295501878E-15</v>
      </c>
    </row>
    <row r="23" spans="1:8" x14ac:dyDescent="0.3">
      <c r="A23" s="3">
        <f t="shared" si="1"/>
        <v>44730</v>
      </c>
      <c r="B23" s="2" t="str">
        <f t="shared" si="0"/>
        <v>Samstag</v>
      </c>
      <c r="C23" s="2" t="str">
        <f>IF(ISNA(INDEX(Table_2[],MATCH(A23,Table_2[Feiertage NRW 20222],0),1)),"",INDEX(Table_2[],MATCH(A23,Table_2[Feiertage NRW 20222],0),1))</f>
        <v/>
      </c>
      <c r="D23" s="2"/>
      <c r="E23" s="21">
        <v>0.35416666666666669</v>
      </c>
      <c r="F23" s="21">
        <v>0.72916666666666663</v>
      </c>
      <c r="G23" s="21">
        <f>IF(AND(E23&lt;&gt;"",F23&lt;&gt;""),F23-E23-Zusammenfassung!$E$9,"")</f>
        <v>0.33333333333333326</v>
      </c>
      <c r="H23" s="23">
        <f>IF(G23&lt;&gt;"",(G23-Zusammenfassung!$E$7)*24,"")</f>
        <v>-1.3322676295501878E-15</v>
      </c>
    </row>
    <row r="24" spans="1:8" x14ac:dyDescent="0.3">
      <c r="A24" s="3">
        <f t="shared" si="1"/>
        <v>44731</v>
      </c>
      <c r="B24" s="2" t="str">
        <f t="shared" si="0"/>
        <v>Sonntag</v>
      </c>
      <c r="C24" s="2" t="str">
        <f>IF(ISNA(INDEX(Table_2[],MATCH(A24,Table_2[Feiertage NRW 20222],0),1)),"",INDEX(Table_2[],MATCH(A24,Table_2[Feiertage NRW 20222],0),1))</f>
        <v/>
      </c>
      <c r="D24" s="2"/>
      <c r="E24" s="21">
        <v>0.35416666666666669</v>
      </c>
      <c r="F24" s="21">
        <v>0.72916666666666663</v>
      </c>
      <c r="G24" s="21">
        <f>IF(AND(E24&lt;&gt;"",F24&lt;&gt;""),F24-E24-Zusammenfassung!$E$9,"")</f>
        <v>0.33333333333333326</v>
      </c>
      <c r="H24" s="23">
        <f>IF(G24&lt;&gt;"",(G24-Zusammenfassung!$E$7)*24,"")</f>
        <v>-1.3322676295501878E-15</v>
      </c>
    </row>
    <row r="25" spans="1:8" x14ac:dyDescent="0.3">
      <c r="A25" s="3">
        <f t="shared" si="1"/>
        <v>44732</v>
      </c>
      <c r="B25" s="2" t="str">
        <f t="shared" si="0"/>
        <v>Montag</v>
      </c>
      <c r="C25" s="2" t="str">
        <f>IF(ISNA(INDEX(Table_2[],MATCH(A25,Table_2[Feiertage NRW 20222],0),1)),"",INDEX(Table_2[],MATCH(A25,Table_2[Feiertage NRW 20222],0),1))</f>
        <v/>
      </c>
      <c r="D25" s="2"/>
      <c r="E25" s="21">
        <v>0.35416666666666669</v>
      </c>
      <c r="F25" s="21">
        <v>0.72916666666666663</v>
      </c>
      <c r="G25" s="21">
        <f>IF(AND(E25&lt;&gt;"",F25&lt;&gt;""),F25-E25-Zusammenfassung!$E$9,"")</f>
        <v>0.33333333333333326</v>
      </c>
      <c r="H25" s="23">
        <f>IF(G25&lt;&gt;"",(G25-Zusammenfassung!$E$7)*24,"")</f>
        <v>-1.3322676295501878E-15</v>
      </c>
    </row>
    <row r="26" spans="1:8" x14ac:dyDescent="0.3">
      <c r="A26" s="3">
        <f t="shared" si="1"/>
        <v>44733</v>
      </c>
      <c r="B26" s="2" t="str">
        <f t="shared" si="0"/>
        <v>Dienstag</v>
      </c>
      <c r="C26" s="2" t="str">
        <f>IF(ISNA(INDEX(Table_2[],MATCH(A26,Table_2[Feiertage NRW 20222],0),1)),"",INDEX(Table_2[],MATCH(A26,Table_2[Feiertage NRW 20222],0),1))</f>
        <v/>
      </c>
      <c r="D26" s="2"/>
      <c r="E26" s="21">
        <v>0.35416666666666669</v>
      </c>
      <c r="F26" s="21">
        <v>0.72916666666666663</v>
      </c>
      <c r="G26" s="21">
        <f>IF(AND(E26&lt;&gt;"",F26&lt;&gt;""),F26-E26-Zusammenfassung!$E$9,"")</f>
        <v>0.33333333333333326</v>
      </c>
      <c r="H26" s="23">
        <f>IF(G26&lt;&gt;"",(G26-Zusammenfassung!$E$7)*24,"")</f>
        <v>-1.3322676295501878E-15</v>
      </c>
    </row>
    <row r="27" spans="1:8" x14ac:dyDescent="0.3">
      <c r="A27" s="3">
        <f t="shared" si="1"/>
        <v>44734</v>
      </c>
      <c r="B27" s="2" t="str">
        <f t="shared" si="0"/>
        <v>Mittwoch</v>
      </c>
      <c r="C27" s="2" t="str">
        <f>IF(ISNA(INDEX(Table_2[],MATCH(A27,Table_2[Feiertage NRW 20222],0),1)),"",INDEX(Table_2[],MATCH(A27,Table_2[Feiertage NRW 20222],0),1))</f>
        <v/>
      </c>
      <c r="D27" s="2"/>
      <c r="E27" s="21">
        <v>0.35416666666666669</v>
      </c>
      <c r="F27" s="21">
        <v>0.72916666666666663</v>
      </c>
      <c r="G27" s="21">
        <f>IF(AND(E27&lt;&gt;"",F27&lt;&gt;""),F27-E27-Zusammenfassung!$E$9,"")</f>
        <v>0.33333333333333326</v>
      </c>
      <c r="H27" s="23">
        <f>IF(G27&lt;&gt;"",(G27-Zusammenfassung!$E$7)*24,"")</f>
        <v>-1.3322676295501878E-15</v>
      </c>
    </row>
    <row r="28" spans="1:8" x14ac:dyDescent="0.3">
      <c r="A28" s="3">
        <f t="shared" si="1"/>
        <v>44735</v>
      </c>
      <c r="B28" s="2" t="str">
        <f t="shared" si="0"/>
        <v>Donnerstag</v>
      </c>
      <c r="C28" s="2" t="str">
        <f>IF(ISNA(INDEX(Table_2[],MATCH(A28,Table_2[Feiertage NRW 20222],0),1)),"",INDEX(Table_2[],MATCH(A28,Table_2[Feiertage NRW 20222],0),1))</f>
        <v/>
      </c>
      <c r="D28" s="2"/>
      <c r="E28" s="21">
        <v>0.35416666666666669</v>
      </c>
      <c r="F28" s="21">
        <v>0.72916666666666663</v>
      </c>
      <c r="G28" s="21">
        <f>IF(AND(E28&lt;&gt;"",F28&lt;&gt;""),F28-E28-Zusammenfassung!$E$9,"")</f>
        <v>0.33333333333333326</v>
      </c>
      <c r="H28" s="23">
        <f>IF(G28&lt;&gt;"",(G28-Zusammenfassung!$E$7)*24,"")</f>
        <v>-1.3322676295501878E-15</v>
      </c>
    </row>
    <row r="29" spans="1:8" x14ac:dyDescent="0.3">
      <c r="A29" s="3">
        <f t="shared" si="1"/>
        <v>44736</v>
      </c>
      <c r="B29" s="2" t="str">
        <f t="shared" si="0"/>
        <v>Freitag</v>
      </c>
      <c r="C29" s="2" t="str">
        <f>IF(ISNA(INDEX(Table_2[],MATCH(A29,Table_2[Feiertage NRW 20222],0),1)),"",INDEX(Table_2[],MATCH(A29,Table_2[Feiertage NRW 20222],0),1))</f>
        <v/>
      </c>
      <c r="D29" s="2"/>
      <c r="E29" s="21">
        <v>0.35416666666666669</v>
      </c>
      <c r="F29" s="21">
        <v>0.72916666666666663</v>
      </c>
      <c r="G29" s="21">
        <f>IF(AND(E29&lt;&gt;"",F29&lt;&gt;""),F29-E29-Zusammenfassung!$E$9,"")</f>
        <v>0.33333333333333326</v>
      </c>
      <c r="H29" s="23">
        <f>IF(G29&lt;&gt;"",(G29-Zusammenfassung!$E$7)*24,"")</f>
        <v>-1.3322676295501878E-15</v>
      </c>
    </row>
    <row r="30" spans="1:8" x14ac:dyDescent="0.3">
      <c r="A30" s="3">
        <f t="shared" si="1"/>
        <v>44737</v>
      </c>
      <c r="B30" s="2" t="str">
        <f t="shared" si="0"/>
        <v>Samstag</v>
      </c>
      <c r="C30" s="2" t="str">
        <f>IF(ISNA(INDEX(Table_2[],MATCH(A30,Table_2[Feiertage NRW 20222],0),1)),"",INDEX(Table_2[],MATCH(A30,Table_2[Feiertage NRW 20222],0),1))</f>
        <v/>
      </c>
      <c r="D30" s="2"/>
      <c r="E30" s="21">
        <v>0.35416666666666669</v>
      </c>
      <c r="F30" s="21">
        <v>0.72916666666666663</v>
      </c>
      <c r="G30" s="21">
        <f>IF(AND(E30&lt;&gt;"",F30&lt;&gt;""),F30-E30-Zusammenfassung!$E$9,"")</f>
        <v>0.33333333333333326</v>
      </c>
      <c r="H30" s="23">
        <f>IF(G30&lt;&gt;"",(G30-Zusammenfassung!$E$7)*24,"")</f>
        <v>-1.3322676295501878E-15</v>
      </c>
    </row>
    <row r="31" spans="1:8" x14ac:dyDescent="0.3">
      <c r="A31" s="3">
        <f t="shared" si="1"/>
        <v>44738</v>
      </c>
      <c r="B31" s="2" t="str">
        <f t="shared" si="0"/>
        <v>Sonntag</v>
      </c>
      <c r="C31" s="2" t="str">
        <f>IF(ISNA(INDEX(Table_2[],MATCH(A31,Table_2[Feiertage NRW 20222],0),1)),"",INDEX(Table_2[],MATCH(A31,Table_2[Feiertage NRW 20222],0),1))</f>
        <v/>
      </c>
      <c r="D31" s="2"/>
      <c r="E31" s="21">
        <v>0.35416666666666669</v>
      </c>
      <c r="F31" s="21">
        <v>0.72916666666666663</v>
      </c>
      <c r="G31" s="21">
        <f>IF(AND(E31&lt;&gt;"",F31&lt;&gt;""),F31-E31-Zusammenfassung!$E$9,"")</f>
        <v>0.33333333333333326</v>
      </c>
      <c r="H31" s="23">
        <f>IF(G31&lt;&gt;"",(G31-Zusammenfassung!$E$7)*24,"")</f>
        <v>-1.3322676295501878E-15</v>
      </c>
    </row>
    <row r="32" spans="1:8" x14ac:dyDescent="0.3">
      <c r="A32" s="3">
        <f t="shared" si="1"/>
        <v>44739</v>
      </c>
      <c r="B32" s="2" t="str">
        <f t="shared" si="0"/>
        <v>Montag</v>
      </c>
      <c r="C32" s="2" t="str">
        <f>IF(ISNA(INDEX(Table_2[],MATCH(A32,Table_2[Feiertage NRW 20222],0),1)),"",INDEX(Table_2[],MATCH(A32,Table_2[Feiertage NRW 20222],0),1))</f>
        <v/>
      </c>
      <c r="D32" s="2"/>
      <c r="E32" s="21">
        <v>0.35416666666666669</v>
      </c>
      <c r="F32" s="21">
        <v>0.72916666666666663</v>
      </c>
      <c r="G32" s="21">
        <f>IF(AND(E32&lt;&gt;"",F32&lt;&gt;""),F32-E32-Zusammenfassung!$E$9,"")</f>
        <v>0.33333333333333326</v>
      </c>
      <c r="H32" s="23">
        <f>IF(G32&lt;&gt;"",(G32-Zusammenfassung!$E$7)*24,"")</f>
        <v>-1.3322676295501878E-15</v>
      </c>
    </row>
    <row r="33" spans="1:8" x14ac:dyDescent="0.3">
      <c r="A33" s="3">
        <f t="shared" si="1"/>
        <v>44740</v>
      </c>
      <c r="B33" s="2" t="str">
        <f t="shared" si="0"/>
        <v>Dienstag</v>
      </c>
      <c r="C33" s="2" t="str">
        <f>IF(ISNA(INDEX(Table_2[],MATCH(A33,Table_2[Feiertage NRW 20222],0),1)),"",INDEX(Table_2[],MATCH(A33,Table_2[Feiertage NRW 20222],0),1))</f>
        <v/>
      </c>
      <c r="D33" s="2"/>
      <c r="E33" s="21">
        <v>0.35416666666666669</v>
      </c>
      <c r="F33" s="21">
        <v>0.72916666666666663</v>
      </c>
      <c r="G33" s="21">
        <f>IF(AND(E33&lt;&gt;"",F33&lt;&gt;""),F33-E33-Zusammenfassung!$E$9,"")</f>
        <v>0.33333333333333326</v>
      </c>
      <c r="H33" s="23">
        <f>IF(G33&lt;&gt;"",(G33-Zusammenfassung!$E$7)*24,"")</f>
        <v>-1.3322676295501878E-15</v>
      </c>
    </row>
    <row r="34" spans="1:8" x14ac:dyDescent="0.3">
      <c r="A34" s="3">
        <f t="shared" si="1"/>
        <v>44741</v>
      </c>
      <c r="B34" s="2" t="str">
        <f t="shared" si="0"/>
        <v>Mittwoch</v>
      </c>
      <c r="C34" s="2" t="str">
        <f>IF(ISNA(INDEX(Table_2[],MATCH(A34,Table_2[Feiertage NRW 20222],0),1)),"",INDEX(Table_2[],MATCH(A34,Table_2[Feiertage NRW 20222],0),1))</f>
        <v/>
      </c>
      <c r="D34" s="2"/>
      <c r="E34" s="21">
        <v>0.35416666666666669</v>
      </c>
      <c r="F34" s="21">
        <v>0.72916666666666663</v>
      </c>
      <c r="G34" s="21">
        <f>IF(AND(E34&lt;&gt;"",F34&lt;&gt;""),F34-E34-Zusammenfassung!$E$9,"")</f>
        <v>0.33333333333333326</v>
      </c>
      <c r="H34" s="23">
        <f>IF(G34&lt;&gt;"",(G34-Zusammenfassung!$E$7)*24,"")</f>
        <v>-1.3322676295501878E-15</v>
      </c>
    </row>
    <row r="35" spans="1:8" x14ac:dyDescent="0.3">
      <c r="A35" s="3">
        <f t="shared" si="1"/>
        <v>44742</v>
      </c>
      <c r="B35" s="2" t="str">
        <f t="shared" si="0"/>
        <v>Donnerstag</v>
      </c>
      <c r="C35" s="2" t="str">
        <f>IF(ISNA(INDEX(Table_2[],MATCH(A35,Table_2[Feiertage NRW 20222],0),1)),"",INDEX(Table_2[],MATCH(A35,Table_2[Feiertage NRW 20222],0),1))</f>
        <v/>
      </c>
      <c r="D35" s="2"/>
      <c r="E35" s="21">
        <v>0.35416666666666669</v>
      </c>
      <c r="F35" s="21">
        <v>0.72916666666666663</v>
      </c>
      <c r="G35" s="21">
        <f>IF(AND(E35&lt;&gt;"",F35&lt;&gt;""),F35-E35-Zusammenfassung!$E$9,"")</f>
        <v>0.33333333333333326</v>
      </c>
      <c r="H35" s="23">
        <f>IF(G35&lt;&gt;"",(G35-Zusammenfassung!$E$7)*24,"")</f>
        <v>-1.3322676295501878E-15</v>
      </c>
    </row>
    <row r="40" spans="1:8" x14ac:dyDescent="0.3">
      <c r="D40" s="7" t="s">
        <v>9</v>
      </c>
      <c r="E40">
        <f>COUNTIF(D6:D36,"A")</f>
        <v>0</v>
      </c>
    </row>
    <row r="41" spans="1:8" x14ac:dyDescent="0.3">
      <c r="D41" s="7" t="s">
        <v>10</v>
      </c>
      <c r="E41">
        <f>COUNTIF(D6:D36,"K")</f>
        <v>0</v>
      </c>
    </row>
    <row r="42" spans="1:8" x14ac:dyDescent="0.3">
      <c r="D42" s="7" t="s">
        <v>11</v>
      </c>
      <c r="E42">
        <f>COUNTIF(D6:D36,"U")</f>
        <v>0</v>
      </c>
    </row>
    <row r="43" spans="1:8" x14ac:dyDescent="0.3">
      <c r="D43" s="7"/>
    </row>
    <row r="44" spans="1:8" x14ac:dyDescent="0.3">
      <c r="D44" s="7" t="s">
        <v>12</v>
      </c>
      <c r="E44" s="19">
        <f>SUM(G6:G36)</f>
        <v>10.020833333333332</v>
      </c>
    </row>
    <row r="45" spans="1:8" x14ac:dyDescent="0.3">
      <c r="D45" s="7" t="s">
        <v>13</v>
      </c>
      <c r="E45" s="20">
        <f>SUM(H6:H36)</f>
        <v>0.49999999999996358</v>
      </c>
    </row>
  </sheetData>
  <conditionalFormatting sqref="A6:H35">
    <cfRule type="expression" dxfId="20" priority="2">
      <formula>$B6="Sonntag"</formula>
    </cfRule>
    <cfRule type="expression" dxfId="19" priority="3">
      <formula>$B6="Samstag"</formula>
    </cfRule>
  </conditionalFormatting>
  <conditionalFormatting sqref="H6:H35">
    <cfRule type="cellIs" dxfId="18" priority="1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F n h 0 V S 3 R e r + j A A A A 9 g A A A B I A H A B D b 2 5 m a W c v U G F j a 2 F n Z S 5 4 b W w g o h g A K K A U A A A A A A A A A A A A A A A A A A A A A A A A A A A A h Y + 9 D o I w G E V f h X S n f y 6 G f J R B 3 S Q x M T G u T a n Q A M X Q Y n k 3 B x / J V x C j q J v j P f c M 9 9 6 v N 8 j G t o k u u n e m s y l i m K J I W 9 U V x p Y p G v w p X q J M w E 6 q W p Y 6 m m T r k t E V K a q 8 P y e E h B B w W O C u L w m n l J F j v t 2 r S r c S f W T z X 4 6 N d V 5 a p Z G A w 2 u M 4 J g x i j n n m A K Z I e T G f g U + 7 X 2 2 P x B W Q + O H X o t C x + s N k D k C e X 8 Q D 1 B L A w Q U A A I A C A A W e H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n h 0 V Q Y a u / H 3 A A A A j w E A A B M A H A B G b 3 J t d W x h c y 9 T Z W N 0 a W 9 u M S 5 t I K I Y A C i g F A A A A A A A A A A A A A A A A A A A A A A A A A A A A I 1 P y 0 7 D M B C 8 R 8 o / r N x L I u U B P l L 1 V A Q 3 x C N S D 4 i D m 2 y J J W d d 2 V s F i P I 3 / A k / h t O g c q i Q 8 G W 9 s z M 7 s x 5 r 1 p b g a a 6 X y z i K I 9 8 q h w 0 s R K W 2 B k E K W I F B j i M I 7 + G A J o A r 2 O C 2 u F e v m E y f t S V G Y p + I l n n v r 8 q y 7 / v C 1 y 1 N 7 N y S 0 Y S F p p 0 t 7 x 4 3 5 Q 1 q d B z E e e h y e S F l 0 X J n R J p m s 8 u 1 Y i W D y e w 2 y P F 5 Q l 5 + p g t x i 1 + f 1 I Q d 6 K B 6 3 0 8 J j 2 G L y i n y O + u 6 t T W H j s I M f X L c l g 1 D k H n k D 6 P r F u G U A T R B i C E y 4 M A G x j c e M x j E G f C r C H S Y U v + D c u I 0 i n E c 0 z j S 9 N c V y 2 9 Q S w E C L Q A U A A I A C A A W e H R V L d F 6 v 6 M A A A D 2 A A A A E g A A A A A A A A A A A A A A A A A A A A A A Q 2 9 u Z m l n L 1 B h Y 2 t h Z 2 U u e G 1 s U E s B A i 0 A F A A C A A g A F n h 0 V Q / K 6 a u k A A A A 6 Q A A A B M A A A A A A A A A A A A A A A A A 7 w A A A F t D b 2 5 0 Z W 5 0 X 1 R 5 c G V z X S 5 4 b W x Q S w E C L Q A U A A I A C A A W e H R V B h q 7 8 f c A A A C P A Q A A E w A A A A A A A A A A A A A A A A D g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C g A A A A A A A F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F 1 d G 9 S Z W 1 v d m V k Q 2 9 s d W 1 u c z E u e 0 d l c 2 V 0 e m x p Y 2 h l I E Z l a W V y d G F n Z S B p b i B O U l c s M H 0 m c X V v d D s s J n F 1 b 3 Q 7 U 2 V j d G l v b j E v V G F i b G U g M i 9 B d X R v U m V t b 3 Z l Z E N v b H V t b n M x L n t D b 2 x 1 b W 4 x L D F 9 J n F 1 b 3 Q 7 L C Z x d W 9 0 O 1 N l Y 3 R p b 2 4 x L 1 R h Y m x l I D I v Q X V 0 b 1 J l b W 9 2 Z W R D b 2 x 1 b W 5 z M S 5 7 R m V p Z X J 0 Y W d l I E 5 S V y A y M D I y L D J 9 J n F 1 b 3 Q 7 L C Z x d W 9 0 O 1 N l Y 3 R p b 2 4 x L 1 R h Y m x l I D I v Q X V 0 b 1 J l b W 9 2 Z W R D b 2 x 1 b W 5 z M S 5 7 R m V p Z X J 0 Y W d l I E 5 S V y A y M D I y M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y L 0 F 1 d G 9 S Z W 1 v d m V k Q 2 9 s d W 1 u c z E u e 0 d l c 2 V 0 e m x p Y 2 h l I E Z l a W V y d G F n Z S B p b i B O U l c s M H 0 m c X V v d D s s J n F 1 b 3 Q 7 U 2 V j d G l v b j E v V G F i b G U g M i 9 B d X R v U m V t b 3 Z l Z E N v b H V t b n M x L n t D b 2 x 1 b W 4 x L D F 9 J n F 1 b 3 Q 7 L C Z x d W 9 0 O 1 N l Y 3 R p b 2 4 x L 1 R h Y m x l I D I v Q X V 0 b 1 J l b W 9 2 Z W R D b 2 x 1 b W 5 z M S 5 7 R m V p Z X J 0 Y W d l I E 5 S V y A y M D I y L D J 9 J n F 1 b 3 Q 7 L C Z x d W 9 0 O 1 N l Y 3 R p b 2 4 x L 1 R h Y m x l I D I v Q X V 0 b 1 J l b W 9 2 Z W R D b 2 x 1 b W 5 z M S 5 7 R m V p Z X J 0 Y W d l I E 5 S V y A y M D I y M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2 V z Z X R 6 b G l j a G U g R m V p Z X J 0 Y W d l I G l u I E 5 S V y Z x d W 9 0 O y w m c X V v d D t D b 2 x 1 b W 4 x J n F 1 b 3 Q 7 L C Z x d W 9 0 O 0 Z l a W V y d G F n Z S B O U l c g M j A y M i Z x d W 9 0 O y w m c X V v d D t G Z W l l c n R h Z 2 U g T l J X I D I w M j I y J n F 1 b 3 Q 7 X S I g L z 4 8 R W 5 0 c n k g V H l w Z T 0 i R m l s b E N v b H V t b l R 5 c G V z I i B W Y W x 1 Z T 0 i c 0 J n W U d D U T 0 9 I i A v P j x F b n R y e S B U e X B l P S J G a W x s T G F z d F V w Z G F 0 Z W Q i I F Z h b H V l P S J k M j A y M i 0 x M S 0 y M F Q x N D o w M D o y N C 4 z M j g 2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2 b 8 Y q 8 / O Q o r 8 j t 7 Q k p D d A A A A A A I A A A A A A B B m A A A A A Q A A I A A A A L 9 / y / 8 b T C q Q v 3 w e A I p A N h R c U M j o g W P c 0 6 B K 1 E T Q L O 2 k A A A A A A 6 A A A A A A g A A I A A A A M u Z 1 h I N G 1 4 j a C p 5 T z i 0 7 V Y l C V j u c W f v Q Q w P k N 2 e o T c x U A A A A K y 5 u y V 0 C O 6 I Y X / t w 0 7 N M 0 g 8 d 3 I M X 5 p k i O L E u i W l H j t f + z l a + Y k 1 w 3 F x a x e D 5 D S L b I E P H o O X D U b K 2 G 8 I 1 2 K P L + k G h O L Q W U y C t d z i 5 c z n s i x R Q A A A A F M 9 Y Z G 5 M P t b z G h r 4 0 A P n y V 6 r 1 J 2 d O W s A k P j j V 2 P 1 C X 5 7 d 5 g p K g 8 C / 5 5 F B r 1 n D t D l Q 2 p / 6 h O 8 w D D q O P J G o 5 f e t E = < / D a t a M a s h u p > 
</file>

<file path=customXml/itemProps1.xml><?xml version="1.0" encoding="utf-8"?>
<ds:datastoreItem xmlns:ds="http://schemas.openxmlformats.org/officeDocument/2006/customXml" ds:itemID="{A1A2CC38-D21D-48DB-855D-B6CAA73BEA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5</vt:i4>
      </vt:variant>
    </vt:vector>
  </HeadingPairs>
  <TitlesOfParts>
    <vt:vector size="21" baseType="lpstr">
      <vt:lpstr>Daten Eingeben</vt:lpstr>
      <vt:lpstr>Kalender</vt:lpstr>
      <vt:lpstr>Zusammenfassung</vt:lpstr>
      <vt:lpstr>Januar</vt:lpstr>
      <vt:lpstr>Februar</vt:lpstr>
      <vt:lpstr>März</vt:lpstr>
      <vt:lpstr>April</vt:lpstr>
      <vt:lpstr>May</vt:lpstr>
      <vt:lpstr>Juni</vt:lpstr>
      <vt:lpstr>Juli</vt:lpstr>
      <vt:lpstr>August</vt:lpstr>
      <vt:lpstr>September</vt:lpstr>
      <vt:lpstr>Oktober</vt:lpstr>
      <vt:lpstr>November</vt:lpstr>
      <vt:lpstr>Dezember</vt:lpstr>
      <vt:lpstr>feiertage-NRW</vt:lpstr>
      <vt:lpstr>DATUM</vt:lpstr>
      <vt:lpstr>DTM</vt:lpstr>
      <vt:lpstr>ETABELLE</vt:lpstr>
      <vt:lpstr>TARIH</vt:lpstr>
      <vt:lpstr>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2022-11-20T21:34:25Z</dcterms:modified>
</cp:coreProperties>
</file>