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aj/Desktop/MSci Project/Databases/"/>
    </mc:Choice>
  </mc:AlternateContent>
  <xr:revisionPtr revIDLastSave="0" documentId="13_ncr:1_{3DE7BA4A-DCE2-BF44-973E-C0A7AD4BB743}" xr6:coauthVersionLast="47" xr6:coauthVersionMax="47" xr10:uidLastSave="{00000000-0000-0000-0000-000000000000}"/>
  <bookViews>
    <workbookView xWindow="0" yWindow="0" windowWidth="28800" windowHeight="16420" xr2:uid="{00000000-000D-0000-FFFF-FFFF00000000}"/>
  </bookViews>
  <sheets>
    <sheet name="Sheet3" sheetId="15" r:id="rId1"/>
    <sheet name="Some Analysis" sheetId="13" r:id="rId2"/>
    <sheet name="Conversion Rates &amp; Assumptions" sheetId="12" r:id="rId3"/>
    <sheet name="Import_Sheet" sheetId="11" r:id="rId4"/>
    <sheet name="Source-&gt;&gt;" sheetId="10" r:id="rId5"/>
    <sheet name="Cover_sheet" sheetId="1" r:id="rId6"/>
    <sheet name="Table_of_contents" sheetId="2" r:id="rId7"/>
    <sheet name="Notes" sheetId="3" r:id="rId8"/>
    <sheet name="Reference" sheetId="4" r:id="rId9"/>
    <sheet name="FFP_Low" sheetId="5" r:id="rId10"/>
    <sheet name="FFP_High" sheetId="6" r:id="rId11"/>
    <sheet name="GDP_Low" sheetId="7" r:id="rId12"/>
    <sheet name="GDP_High" sheetId="8" r:id="rId13"/>
    <sheet name="Existing" sheetId="9" r:id="rId14"/>
  </sheets>
  <definedNames>
    <definedName name="_xlnm._FilterDatabase" localSheetId="1" hidden="1">'Some Analysis'!$A$1:$AA$41</definedName>
    <definedName name="ktoe_GWh">'Conversion Rates &amp; Assumptions'!$C$3</definedName>
    <definedName name="ktoe_TWh">'Conversion Rates &amp; Assumptions'!$C$2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49" i="15" l="1"/>
  <c r="H49" i="15"/>
  <c r="I49" i="15"/>
  <c r="J49" i="15"/>
  <c r="K49" i="15"/>
  <c r="L49" i="15"/>
  <c r="M49" i="15"/>
  <c r="N49" i="15"/>
  <c r="O49" i="15"/>
  <c r="P49" i="15"/>
  <c r="Q49" i="15"/>
  <c r="F49" i="15"/>
  <c r="F42" i="15"/>
  <c r="F3" i="15"/>
  <c r="G3" i="15"/>
  <c r="H3" i="15"/>
  <c r="I3" i="15"/>
  <c r="J3" i="15"/>
  <c r="K3" i="15"/>
  <c r="L3" i="15"/>
  <c r="M3" i="15"/>
  <c r="N3" i="15"/>
  <c r="O3" i="15"/>
  <c r="P3" i="15"/>
  <c r="Q3" i="15"/>
  <c r="F4" i="15"/>
  <c r="G4" i="15"/>
  <c r="H4" i="15"/>
  <c r="I4" i="15"/>
  <c r="J4" i="15"/>
  <c r="K4" i="15"/>
  <c r="L4" i="15"/>
  <c r="M4" i="15"/>
  <c r="N4" i="15"/>
  <c r="O4" i="15"/>
  <c r="P4" i="15"/>
  <c r="Q4" i="15"/>
  <c r="F5" i="15"/>
  <c r="G5" i="15"/>
  <c r="H5" i="15"/>
  <c r="I5" i="15"/>
  <c r="J5" i="15"/>
  <c r="K5" i="15"/>
  <c r="L5" i="15"/>
  <c r="M5" i="15"/>
  <c r="N5" i="15"/>
  <c r="O5" i="15"/>
  <c r="P5" i="15"/>
  <c r="Q5" i="15"/>
  <c r="F6" i="15"/>
  <c r="G6" i="15"/>
  <c r="H6" i="15"/>
  <c r="I6" i="15"/>
  <c r="J6" i="15"/>
  <c r="K6" i="15"/>
  <c r="L6" i="15"/>
  <c r="M6" i="15"/>
  <c r="N6" i="15"/>
  <c r="O6" i="15"/>
  <c r="P6" i="15"/>
  <c r="Q6" i="15"/>
  <c r="F7" i="15"/>
  <c r="G7" i="15"/>
  <c r="H7" i="15"/>
  <c r="I7" i="15"/>
  <c r="J7" i="15"/>
  <c r="K7" i="15"/>
  <c r="L7" i="15"/>
  <c r="M7" i="15"/>
  <c r="N7" i="15"/>
  <c r="O7" i="15"/>
  <c r="P7" i="15"/>
  <c r="Q7" i="15"/>
  <c r="F8" i="15"/>
  <c r="G8" i="15"/>
  <c r="H8" i="15"/>
  <c r="I8" i="15"/>
  <c r="J8" i="15"/>
  <c r="K8" i="15"/>
  <c r="L8" i="15"/>
  <c r="M8" i="15"/>
  <c r="N8" i="15"/>
  <c r="O8" i="15"/>
  <c r="P8" i="15"/>
  <c r="Q8" i="15"/>
  <c r="F9" i="15"/>
  <c r="G9" i="15"/>
  <c r="H9" i="15"/>
  <c r="I9" i="15"/>
  <c r="J9" i="15"/>
  <c r="K9" i="15"/>
  <c r="L9" i="15"/>
  <c r="M9" i="15"/>
  <c r="N9" i="15"/>
  <c r="O9" i="15"/>
  <c r="P9" i="15"/>
  <c r="Q9" i="15"/>
  <c r="F10" i="15"/>
  <c r="G10" i="15"/>
  <c r="H10" i="15"/>
  <c r="I10" i="15"/>
  <c r="J10" i="15"/>
  <c r="K10" i="15"/>
  <c r="L10" i="15"/>
  <c r="M10" i="15"/>
  <c r="N10" i="15"/>
  <c r="O10" i="15"/>
  <c r="P10" i="15"/>
  <c r="Q10" i="15"/>
  <c r="F11" i="15"/>
  <c r="G11" i="15"/>
  <c r="H11" i="15"/>
  <c r="I11" i="15"/>
  <c r="J11" i="15"/>
  <c r="K11" i="15"/>
  <c r="L11" i="15"/>
  <c r="M11" i="15"/>
  <c r="N11" i="15"/>
  <c r="O11" i="15"/>
  <c r="P11" i="15"/>
  <c r="Q11" i="15"/>
  <c r="F12" i="15"/>
  <c r="G12" i="15"/>
  <c r="H12" i="15"/>
  <c r="I12" i="15"/>
  <c r="J12" i="15"/>
  <c r="K12" i="15"/>
  <c r="L12" i="15"/>
  <c r="M12" i="15"/>
  <c r="N12" i="15"/>
  <c r="O12" i="15"/>
  <c r="P12" i="15"/>
  <c r="Q12" i="15"/>
  <c r="F13" i="15"/>
  <c r="G13" i="15"/>
  <c r="H13" i="15"/>
  <c r="I13" i="15"/>
  <c r="J13" i="15"/>
  <c r="K13" i="15"/>
  <c r="L13" i="15"/>
  <c r="M13" i="15"/>
  <c r="N13" i="15"/>
  <c r="O13" i="15"/>
  <c r="P13" i="15"/>
  <c r="Q13" i="15"/>
  <c r="F14" i="15"/>
  <c r="G14" i="15"/>
  <c r="H14" i="15"/>
  <c r="I14" i="15"/>
  <c r="J14" i="15"/>
  <c r="K14" i="15"/>
  <c r="L14" i="15"/>
  <c r="M14" i="15"/>
  <c r="N14" i="15"/>
  <c r="O14" i="15"/>
  <c r="P14" i="15"/>
  <c r="Q14" i="15"/>
  <c r="F15" i="15"/>
  <c r="G15" i="15"/>
  <c r="H15" i="15"/>
  <c r="I15" i="15"/>
  <c r="J15" i="15"/>
  <c r="K15" i="15"/>
  <c r="L15" i="15"/>
  <c r="M15" i="15"/>
  <c r="N15" i="15"/>
  <c r="O15" i="15"/>
  <c r="P15" i="15"/>
  <c r="Q15" i="15"/>
  <c r="F16" i="15"/>
  <c r="G16" i="15"/>
  <c r="H16" i="15"/>
  <c r="I16" i="15"/>
  <c r="J16" i="15"/>
  <c r="K16" i="15"/>
  <c r="L16" i="15"/>
  <c r="M16" i="15"/>
  <c r="N16" i="15"/>
  <c r="O16" i="15"/>
  <c r="P16" i="15"/>
  <c r="Q16" i="15"/>
  <c r="F17" i="15"/>
  <c r="G17" i="15"/>
  <c r="H17" i="15"/>
  <c r="I17" i="15"/>
  <c r="J17" i="15"/>
  <c r="K17" i="15"/>
  <c r="L17" i="15"/>
  <c r="M17" i="15"/>
  <c r="N17" i="15"/>
  <c r="O17" i="15"/>
  <c r="P17" i="15"/>
  <c r="Q17" i="15"/>
  <c r="F18" i="15"/>
  <c r="G18" i="15"/>
  <c r="H18" i="15"/>
  <c r="I18" i="15"/>
  <c r="J18" i="15"/>
  <c r="K18" i="15"/>
  <c r="L18" i="15"/>
  <c r="M18" i="15"/>
  <c r="N18" i="15"/>
  <c r="O18" i="15"/>
  <c r="P18" i="15"/>
  <c r="Q18" i="15"/>
  <c r="F19" i="15"/>
  <c r="G19" i="15"/>
  <c r="H19" i="15"/>
  <c r="I19" i="15"/>
  <c r="J19" i="15"/>
  <c r="K19" i="15"/>
  <c r="L19" i="15"/>
  <c r="M19" i="15"/>
  <c r="N19" i="15"/>
  <c r="O19" i="15"/>
  <c r="P19" i="15"/>
  <c r="Q19" i="15"/>
  <c r="F20" i="15"/>
  <c r="G20" i="15"/>
  <c r="H20" i="15"/>
  <c r="I20" i="15"/>
  <c r="J20" i="15"/>
  <c r="K20" i="15"/>
  <c r="L20" i="15"/>
  <c r="M20" i="15"/>
  <c r="N20" i="15"/>
  <c r="O20" i="15"/>
  <c r="P20" i="15"/>
  <c r="Q20" i="15"/>
  <c r="F21" i="15"/>
  <c r="G21" i="15"/>
  <c r="H21" i="15"/>
  <c r="I21" i="15"/>
  <c r="J21" i="15"/>
  <c r="K21" i="15"/>
  <c r="L21" i="15"/>
  <c r="M21" i="15"/>
  <c r="N21" i="15"/>
  <c r="O21" i="15"/>
  <c r="P21" i="15"/>
  <c r="Q21" i="15"/>
  <c r="F22" i="15"/>
  <c r="G22" i="15"/>
  <c r="H22" i="15"/>
  <c r="I22" i="15"/>
  <c r="J22" i="15"/>
  <c r="K22" i="15"/>
  <c r="L22" i="15"/>
  <c r="M22" i="15"/>
  <c r="N22" i="15"/>
  <c r="O22" i="15"/>
  <c r="P22" i="15"/>
  <c r="Q22" i="15"/>
  <c r="F23" i="15"/>
  <c r="G23" i="15"/>
  <c r="H23" i="15"/>
  <c r="I23" i="15"/>
  <c r="J23" i="15"/>
  <c r="K23" i="15"/>
  <c r="L23" i="15"/>
  <c r="M23" i="15"/>
  <c r="N23" i="15"/>
  <c r="O23" i="15"/>
  <c r="P23" i="15"/>
  <c r="Q23" i="15"/>
  <c r="F24" i="15"/>
  <c r="G24" i="15"/>
  <c r="H24" i="15"/>
  <c r="I24" i="15"/>
  <c r="J24" i="15"/>
  <c r="K24" i="15"/>
  <c r="L24" i="15"/>
  <c r="M24" i="15"/>
  <c r="N24" i="15"/>
  <c r="O24" i="15"/>
  <c r="P24" i="15"/>
  <c r="Q24" i="15"/>
  <c r="F25" i="15"/>
  <c r="G25" i="15"/>
  <c r="H25" i="15"/>
  <c r="I25" i="15"/>
  <c r="J25" i="15"/>
  <c r="K25" i="15"/>
  <c r="L25" i="15"/>
  <c r="M25" i="15"/>
  <c r="N25" i="15"/>
  <c r="O25" i="15"/>
  <c r="P25" i="15"/>
  <c r="Q25" i="15"/>
  <c r="F26" i="15"/>
  <c r="G26" i="15"/>
  <c r="H26" i="15"/>
  <c r="I26" i="15"/>
  <c r="J26" i="15"/>
  <c r="K26" i="15"/>
  <c r="L26" i="15"/>
  <c r="M26" i="15"/>
  <c r="N26" i="15"/>
  <c r="O26" i="15"/>
  <c r="P26" i="15"/>
  <c r="Q26" i="15"/>
  <c r="F27" i="15"/>
  <c r="G27" i="15"/>
  <c r="H27" i="15"/>
  <c r="I27" i="15"/>
  <c r="J27" i="15"/>
  <c r="K27" i="15"/>
  <c r="L27" i="15"/>
  <c r="M27" i="15"/>
  <c r="N27" i="15"/>
  <c r="O27" i="15"/>
  <c r="P27" i="15"/>
  <c r="Q27" i="15"/>
  <c r="F28" i="15"/>
  <c r="G28" i="15"/>
  <c r="H28" i="15"/>
  <c r="I28" i="15"/>
  <c r="J28" i="15"/>
  <c r="K28" i="15"/>
  <c r="L28" i="15"/>
  <c r="M28" i="15"/>
  <c r="N28" i="15"/>
  <c r="O28" i="15"/>
  <c r="P28" i="15"/>
  <c r="Q28" i="15"/>
  <c r="F29" i="15"/>
  <c r="G29" i="15"/>
  <c r="H29" i="15"/>
  <c r="I29" i="15"/>
  <c r="J29" i="15"/>
  <c r="K29" i="15"/>
  <c r="L29" i="15"/>
  <c r="M29" i="15"/>
  <c r="N29" i="15"/>
  <c r="O29" i="15"/>
  <c r="P29" i="15"/>
  <c r="Q29" i="15"/>
  <c r="F30" i="15"/>
  <c r="G30" i="15"/>
  <c r="H30" i="15"/>
  <c r="I30" i="15"/>
  <c r="J30" i="15"/>
  <c r="K30" i="15"/>
  <c r="L30" i="15"/>
  <c r="M30" i="15"/>
  <c r="N30" i="15"/>
  <c r="O30" i="15"/>
  <c r="P30" i="15"/>
  <c r="Q30" i="15"/>
  <c r="F31" i="15"/>
  <c r="G31" i="15"/>
  <c r="H31" i="15"/>
  <c r="I31" i="15"/>
  <c r="J31" i="15"/>
  <c r="K31" i="15"/>
  <c r="L31" i="15"/>
  <c r="M31" i="15"/>
  <c r="N31" i="15"/>
  <c r="O31" i="15"/>
  <c r="P31" i="15"/>
  <c r="Q31" i="15"/>
  <c r="F32" i="15"/>
  <c r="G32" i="15"/>
  <c r="H32" i="15"/>
  <c r="I32" i="15"/>
  <c r="J32" i="15"/>
  <c r="K32" i="15"/>
  <c r="L32" i="15"/>
  <c r="M32" i="15"/>
  <c r="N32" i="15"/>
  <c r="O32" i="15"/>
  <c r="P32" i="15"/>
  <c r="Q32" i="15"/>
  <c r="F33" i="15"/>
  <c r="G33" i="15"/>
  <c r="H33" i="15"/>
  <c r="I33" i="15"/>
  <c r="J33" i="15"/>
  <c r="K33" i="15"/>
  <c r="L33" i="15"/>
  <c r="M33" i="15"/>
  <c r="N33" i="15"/>
  <c r="O33" i="15"/>
  <c r="P33" i="15"/>
  <c r="Q33" i="15"/>
  <c r="F34" i="15"/>
  <c r="G34" i="15"/>
  <c r="H34" i="15"/>
  <c r="I34" i="15"/>
  <c r="J34" i="15"/>
  <c r="K34" i="15"/>
  <c r="L34" i="15"/>
  <c r="M34" i="15"/>
  <c r="N34" i="15"/>
  <c r="O34" i="15"/>
  <c r="P34" i="15"/>
  <c r="Q34" i="15"/>
  <c r="F35" i="15"/>
  <c r="G35" i="15"/>
  <c r="H35" i="15"/>
  <c r="I35" i="15"/>
  <c r="J35" i="15"/>
  <c r="K35" i="15"/>
  <c r="L35" i="15"/>
  <c r="M35" i="15"/>
  <c r="N35" i="15"/>
  <c r="O35" i="15"/>
  <c r="P35" i="15"/>
  <c r="Q35" i="15"/>
  <c r="F36" i="15"/>
  <c r="G36" i="15"/>
  <c r="H36" i="15"/>
  <c r="I36" i="15"/>
  <c r="J36" i="15"/>
  <c r="K36" i="15"/>
  <c r="L36" i="15"/>
  <c r="M36" i="15"/>
  <c r="N36" i="15"/>
  <c r="O36" i="15"/>
  <c r="P36" i="15"/>
  <c r="Q36" i="15"/>
  <c r="F37" i="15"/>
  <c r="G37" i="15"/>
  <c r="H37" i="15"/>
  <c r="I37" i="15"/>
  <c r="J37" i="15"/>
  <c r="K37" i="15"/>
  <c r="L37" i="15"/>
  <c r="M37" i="15"/>
  <c r="N37" i="15"/>
  <c r="O37" i="15"/>
  <c r="P37" i="15"/>
  <c r="Q37" i="15"/>
  <c r="F38" i="15"/>
  <c r="G38" i="15"/>
  <c r="H38" i="15"/>
  <c r="I38" i="15"/>
  <c r="J38" i="15"/>
  <c r="K38" i="15"/>
  <c r="L38" i="15"/>
  <c r="M38" i="15"/>
  <c r="N38" i="15"/>
  <c r="O38" i="15"/>
  <c r="P38" i="15"/>
  <c r="Q38" i="15"/>
  <c r="F39" i="15"/>
  <c r="G39" i="15"/>
  <c r="H39" i="15"/>
  <c r="I39" i="15"/>
  <c r="J39" i="15"/>
  <c r="K39" i="15"/>
  <c r="L39" i="15"/>
  <c r="M39" i="15"/>
  <c r="N39" i="15"/>
  <c r="O39" i="15"/>
  <c r="P39" i="15"/>
  <c r="Q39" i="15"/>
  <c r="F40" i="15"/>
  <c r="G40" i="15"/>
  <c r="H40" i="15"/>
  <c r="I40" i="15"/>
  <c r="J40" i="15"/>
  <c r="K40" i="15"/>
  <c r="L40" i="15"/>
  <c r="M40" i="15"/>
  <c r="N40" i="15"/>
  <c r="O40" i="15"/>
  <c r="P40" i="15"/>
  <c r="Q40" i="15"/>
  <c r="N56" i="15"/>
  <c r="M56" i="15"/>
  <c r="L56" i="15"/>
  <c r="K56" i="15"/>
  <c r="J56" i="15"/>
  <c r="I56" i="15"/>
  <c r="H56" i="15"/>
  <c r="G56" i="15"/>
  <c r="F56" i="15"/>
  <c r="E56" i="15"/>
  <c r="D56" i="15"/>
  <c r="C56" i="15"/>
  <c r="N55" i="15"/>
  <c r="M55" i="15"/>
  <c r="L55" i="15"/>
  <c r="K55" i="15"/>
  <c r="J55" i="15"/>
  <c r="I55" i="15"/>
  <c r="H55" i="15"/>
  <c r="G55" i="15"/>
  <c r="F55" i="15"/>
  <c r="E55" i="15"/>
  <c r="D55" i="15"/>
  <c r="C55" i="15"/>
  <c r="C60" i="15"/>
  <c r="D60" i="15"/>
  <c r="E60" i="15"/>
  <c r="F60" i="15"/>
  <c r="G60" i="15"/>
  <c r="H60" i="15"/>
  <c r="I60" i="15"/>
  <c r="J60" i="15"/>
  <c r="K60" i="15"/>
  <c r="L60" i="15"/>
  <c r="M60" i="15"/>
  <c r="N60" i="15"/>
  <c r="C57" i="15"/>
  <c r="D57" i="15"/>
  <c r="E57" i="15"/>
  <c r="F57" i="15"/>
  <c r="G57" i="15"/>
  <c r="H57" i="15"/>
  <c r="I57" i="15"/>
  <c r="J57" i="15"/>
  <c r="K57" i="15"/>
  <c r="L57" i="15"/>
  <c r="M57" i="15"/>
  <c r="N57" i="15"/>
  <c r="C58" i="15"/>
  <c r="D58" i="15"/>
  <c r="E58" i="15"/>
  <c r="F58" i="15"/>
  <c r="G58" i="15"/>
  <c r="H58" i="15"/>
  <c r="I58" i="15"/>
  <c r="J58" i="15"/>
  <c r="K58" i="15"/>
  <c r="L58" i="15"/>
  <c r="M58" i="15"/>
  <c r="N58" i="15"/>
  <c r="C59" i="15"/>
  <c r="D59" i="15"/>
  <c r="E59" i="15"/>
  <c r="F59" i="15"/>
  <c r="G59" i="15"/>
  <c r="H59" i="15"/>
  <c r="I59" i="15"/>
  <c r="J59" i="15"/>
  <c r="K59" i="15"/>
  <c r="L59" i="15"/>
  <c r="M59" i="15"/>
  <c r="N59" i="15"/>
  <c r="AA3" i="13"/>
  <c r="AA4" i="13"/>
  <c r="AA5" i="13"/>
  <c r="AA6" i="13"/>
  <c r="AA7" i="13"/>
  <c r="AA8" i="13"/>
  <c r="AA9" i="13"/>
  <c r="AA10" i="13"/>
  <c r="AA11" i="13"/>
  <c r="AA12" i="13"/>
  <c r="AA13" i="13"/>
  <c r="AA14" i="13"/>
  <c r="AA15" i="13"/>
  <c r="AA16" i="13"/>
  <c r="AA17" i="13"/>
  <c r="AA18" i="13"/>
  <c r="AA19" i="13"/>
  <c r="AA20" i="13"/>
  <c r="AA21" i="13"/>
  <c r="AA22" i="13"/>
  <c r="AA23" i="13"/>
  <c r="AA24" i="13"/>
  <c r="AA25" i="13"/>
  <c r="AA26" i="13"/>
  <c r="AA27" i="13"/>
  <c r="AA28" i="13"/>
  <c r="AA29" i="13"/>
  <c r="AA30" i="13"/>
  <c r="AA31" i="13"/>
  <c r="AA32" i="13"/>
  <c r="AA33" i="13"/>
  <c r="AA34" i="13"/>
  <c r="AA35" i="13"/>
  <c r="AA36" i="13"/>
  <c r="AA37" i="13"/>
  <c r="AA38" i="13"/>
  <c r="AA39" i="13"/>
  <c r="AA40" i="13"/>
  <c r="AA41" i="13"/>
  <c r="AA2" i="13"/>
  <c r="Y41" i="13"/>
  <c r="X41" i="13"/>
  <c r="W41" i="13"/>
  <c r="V41" i="13"/>
  <c r="U41" i="13"/>
  <c r="T41" i="13"/>
  <c r="S41" i="13"/>
  <c r="R41" i="13"/>
  <c r="Q41" i="13"/>
  <c r="P41" i="13"/>
  <c r="O41" i="13"/>
  <c r="N41" i="13"/>
  <c r="M41" i="13"/>
  <c r="L41" i="13"/>
  <c r="K41" i="13"/>
  <c r="J41" i="13"/>
  <c r="I41" i="13"/>
  <c r="H41" i="13"/>
  <c r="G41" i="13"/>
  <c r="F41" i="13"/>
  <c r="E41" i="13"/>
  <c r="D41" i="13"/>
  <c r="C41" i="13"/>
  <c r="B41" i="13"/>
  <c r="A41" i="13"/>
  <c r="Y40" i="13"/>
  <c r="X40" i="13"/>
  <c r="W40" i="13"/>
  <c r="V40" i="13"/>
  <c r="U40" i="13"/>
  <c r="T40" i="13"/>
  <c r="S40" i="13"/>
  <c r="R40" i="13"/>
  <c r="Q40" i="13"/>
  <c r="P40" i="13"/>
  <c r="O40" i="13"/>
  <c r="N40" i="13"/>
  <c r="M40" i="13"/>
  <c r="L40" i="13"/>
  <c r="K40" i="13"/>
  <c r="J40" i="13"/>
  <c r="I40" i="13"/>
  <c r="H40" i="13"/>
  <c r="G40" i="13"/>
  <c r="F40" i="13"/>
  <c r="E40" i="13"/>
  <c r="D40" i="13"/>
  <c r="C40" i="13"/>
  <c r="B40" i="13"/>
  <c r="A40" i="13"/>
  <c r="Y39" i="13"/>
  <c r="X39" i="13"/>
  <c r="W39" i="13"/>
  <c r="V39" i="13"/>
  <c r="U39" i="13"/>
  <c r="T39" i="13"/>
  <c r="S39" i="13"/>
  <c r="R39" i="13"/>
  <c r="Q39" i="13"/>
  <c r="P39" i="13"/>
  <c r="O39" i="13"/>
  <c r="N39" i="13"/>
  <c r="M39" i="13"/>
  <c r="L39" i="13"/>
  <c r="K39" i="13"/>
  <c r="J39" i="13"/>
  <c r="I39" i="13"/>
  <c r="H39" i="13"/>
  <c r="G39" i="13"/>
  <c r="F39" i="13"/>
  <c r="E39" i="13"/>
  <c r="D39" i="13"/>
  <c r="C39" i="13"/>
  <c r="B39" i="13"/>
  <c r="A39" i="13"/>
  <c r="Y38" i="13"/>
  <c r="X38" i="13"/>
  <c r="W38" i="13"/>
  <c r="V38" i="13"/>
  <c r="U38" i="13"/>
  <c r="T38" i="13"/>
  <c r="S38" i="13"/>
  <c r="R38" i="13"/>
  <c r="Q38" i="13"/>
  <c r="P38" i="13"/>
  <c r="O38" i="13"/>
  <c r="N38" i="13"/>
  <c r="M38" i="13"/>
  <c r="L38" i="13"/>
  <c r="K38" i="13"/>
  <c r="J38" i="13"/>
  <c r="I38" i="13"/>
  <c r="H38" i="13"/>
  <c r="G38" i="13"/>
  <c r="F38" i="13"/>
  <c r="E38" i="13"/>
  <c r="D38" i="13"/>
  <c r="C38" i="13"/>
  <c r="B38" i="13"/>
  <c r="A38" i="13"/>
  <c r="Y37" i="13"/>
  <c r="X37" i="13"/>
  <c r="W37" i="13"/>
  <c r="V37" i="13"/>
  <c r="U37" i="13"/>
  <c r="T37" i="13"/>
  <c r="S37" i="13"/>
  <c r="R37" i="13"/>
  <c r="Q37" i="13"/>
  <c r="P37" i="13"/>
  <c r="O37" i="13"/>
  <c r="N37" i="13"/>
  <c r="M37" i="13"/>
  <c r="L37" i="13"/>
  <c r="K37" i="13"/>
  <c r="J37" i="13"/>
  <c r="I37" i="13"/>
  <c r="H37" i="13"/>
  <c r="G37" i="13"/>
  <c r="F37" i="13"/>
  <c r="E37" i="13"/>
  <c r="D37" i="13"/>
  <c r="C37" i="13"/>
  <c r="B37" i="13"/>
  <c r="A37" i="13"/>
  <c r="Y36" i="13"/>
  <c r="X36" i="13"/>
  <c r="W36" i="13"/>
  <c r="V36" i="13"/>
  <c r="U36" i="13"/>
  <c r="T36" i="13"/>
  <c r="S36" i="13"/>
  <c r="R36" i="13"/>
  <c r="Q36" i="13"/>
  <c r="P36" i="13"/>
  <c r="O36" i="13"/>
  <c r="N36" i="13"/>
  <c r="M36" i="13"/>
  <c r="L36" i="13"/>
  <c r="K36" i="13"/>
  <c r="J36" i="13"/>
  <c r="I36" i="13"/>
  <c r="H36" i="13"/>
  <c r="G36" i="13"/>
  <c r="F36" i="13"/>
  <c r="E36" i="13"/>
  <c r="D36" i="13"/>
  <c r="C36" i="13"/>
  <c r="B36" i="13"/>
  <c r="A36" i="13"/>
  <c r="Y35" i="13"/>
  <c r="X35" i="13"/>
  <c r="W35" i="13"/>
  <c r="V35" i="13"/>
  <c r="U35" i="13"/>
  <c r="T35" i="13"/>
  <c r="S35" i="13"/>
  <c r="R35" i="13"/>
  <c r="Q35" i="13"/>
  <c r="P35" i="13"/>
  <c r="O35" i="13"/>
  <c r="N35" i="13"/>
  <c r="M35" i="13"/>
  <c r="L35" i="13"/>
  <c r="K35" i="13"/>
  <c r="J35" i="13"/>
  <c r="I35" i="13"/>
  <c r="H35" i="13"/>
  <c r="G35" i="13"/>
  <c r="F35" i="13"/>
  <c r="E35" i="13"/>
  <c r="D35" i="13"/>
  <c r="C35" i="13"/>
  <c r="B35" i="13"/>
  <c r="A35" i="13"/>
  <c r="Y34" i="13"/>
  <c r="X34" i="13"/>
  <c r="W34" i="13"/>
  <c r="V34" i="13"/>
  <c r="U34" i="13"/>
  <c r="T34" i="13"/>
  <c r="S34" i="13"/>
  <c r="R34" i="13"/>
  <c r="Q34" i="13"/>
  <c r="P34" i="13"/>
  <c r="O34" i="13"/>
  <c r="N34" i="13"/>
  <c r="M34" i="13"/>
  <c r="L34" i="13"/>
  <c r="K34" i="13"/>
  <c r="J34" i="13"/>
  <c r="I34" i="13"/>
  <c r="H34" i="13"/>
  <c r="G34" i="13"/>
  <c r="F34" i="13"/>
  <c r="E34" i="13"/>
  <c r="D34" i="13"/>
  <c r="C34" i="13"/>
  <c r="B34" i="13"/>
  <c r="A34" i="13"/>
  <c r="Y33" i="13"/>
  <c r="X33" i="13"/>
  <c r="W33" i="13"/>
  <c r="V33" i="13"/>
  <c r="U33" i="13"/>
  <c r="T33" i="13"/>
  <c r="S33" i="13"/>
  <c r="R33" i="13"/>
  <c r="Q33" i="13"/>
  <c r="P33" i="13"/>
  <c r="O33" i="13"/>
  <c r="N33" i="13"/>
  <c r="M33" i="13"/>
  <c r="L33" i="13"/>
  <c r="K33" i="13"/>
  <c r="J33" i="13"/>
  <c r="I33" i="13"/>
  <c r="H33" i="13"/>
  <c r="G33" i="13"/>
  <c r="F33" i="13"/>
  <c r="E33" i="13"/>
  <c r="D33" i="13"/>
  <c r="C33" i="13"/>
  <c r="B33" i="13"/>
  <c r="A33" i="13"/>
  <c r="Y32" i="13"/>
  <c r="X32" i="13"/>
  <c r="W32" i="13"/>
  <c r="V32" i="13"/>
  <c r="U32" i="13"/>
  <c r="T32" i="13"/>
  <c r="S32" i="13"/>
  <c r="R32" i="13"/>
  <c r="Q32" i="13"/>
  <c r="P32" i="13"/>
  <c r="O32" i="13"/>
  <c r="N32" i="13"/>
  <c r="M32" i="13"/>
  <c r="L32" i="13"/>
  <c r="K32" i="13"/>
  <c r="J32" i="13"/>
  <c r="I32" i="13"/>
  <c r="H32" i="13"/>
  <c r="G32" i="13"/>
  <c r="F32" i="13"/>
  <c r="E32" i="13"/>
  <c r="D32" i="13"/>
  <c r="C32" i="13"/>
  <c r="B32" i="13"/>
  <c r="A32" i="13"/>
  <c r="Y31" i="13"/>
  <c r="X31" i="13"/>
  <c r="W31" i="13"/>
  <c r="V31" i="13"/>
  <c r="U31" i="13"/>
  <c r="T31" i="13"/>
  <c r="S31" i="13"/>
  <c r="R31" i="13"/>
  <c r="Q31" i="13"/>
  <c r="P31" i="13"/>
  <c r="O31" i="13"/>
  <c r="N31" i="13"/>
  <c r="M31" i="13"/>
  <c r="L31" i="13"/>
  <c r="K31" i="13"/>
  <c r="J31" i="13"/>
  <c r="I31" i="13"/>
  <c r="H31" i="13"/>
  <c r="G31" i="13"/>
  <c r="F31" i="13"/>
  <c r="E31" i="13"/>
  <c r="D31" i="13"/>
  <c r="C31" i="13"/>
  <c r="B31" i="13"/>
  <c r="A31" i="13"/>
  <c r="Y30" i="13"/>
  <c r="X30" i="13"/>
  <c r="W30" i="13"/>
  <c r="V30" i="13"/>
  <c r="U30" i="13"/>
  <c r="T30" i="13"/>
  <c r="S30" i="13"/>
  <c r="R30" i="13"/>
  <c r="Q30" i="13"/>
  <c r="P30" i="13"/>
  <c r="O30" i="13"/>
  <c r="N30" i="13"/>
  <c r="M30" i="13"/>
  <c r="L30" i="13"/>
  <c r="K30" i="13"/>
  <c r="J30" i="13"/>
  <c r="I30" i="13"/>
  <c r="H30" i="13"/>
  <c r="G30" i="13"/>
  <c r="F30" i="13"/>
  <c r="E30" i="13"/>
  <c r="D30" i="13"/>
  <c r="C30" i="13"/>
  <c r="B30" i="13"/>
  <c r="A30" i="13"/>
  <c r="Y29" i="13"/>
  <c r="X29" i="13"/>
  <c r="W29" i="13"/>
  <c r="V29" i="13"/>
  <c r="U29" i="13"/>
  <c r="T29" i="13"/>
  <c r="S29" i="13"/>
  <c r="R29" i="13"/>
  <c r="Q29" i="13"/>
  <c r="P29" i="13"/>
  <c r="O29" i="13"/>
  <c r="N29" i="13"/>
  <c r="M29" i="13"/>
  <c r="L29" i="13"/>
  <c r="K29" i="13"/>
  <c r="J29" i="13"/>
  <c r="I29" i="13"/>
  <c r="H29" i="13"/>
  <c r="G29" i="13"/>
  <c r="F29" i="13"/>
  <c r="E29" i="13"/>
  <c r="D29" i="13"/>
  <c r="C29" i="13"/>
  <c r="B29" i="13"/>
  <c r="A29" i="13"/>
  <c r="Y28" i="13"/>
  <c r="X28" i="13"/>
  <c r="W28" i="13"/>
  <c r="V28" i="13"/>
  <c r="U28" i="13"/>
  <c r="T28" i="13"/>
  <c r="S28" i="13"/>
  <c r="R28" i="13"/>
  <c r="Q28" i="13"/>
  <c r="P28" i="13"/>
  <c r="O28" i="13"/>
  <c r="N28" i="13"/>
  <c r="M28" i="13"/>
  <c r="L28" i="13"/>
  <c r="K28" i="13"/>
  <c r="J28" i="13"/>
  <c r="I28" i="13"/>
  <c r="H28" i="13"/>
  <c r="G28" i="13"/>
  <c r="F28" i="13"/>
  <c r="E28" i="13"/>
  <c r="D28" i="13"/>
  <c r="C28" i="13"/>
  <c r="B28" i="13"/>
  <c r="A28" i="13"/>
  <c r="Y27" i="13"/>
  <c r="X27" i="13"/>
  <c r="W27" i="13"/>
  <c r="V27" i="13"/>
  <c r="U27" i="13"/>
  <c r="T27" i="13"/>
  <c r="S27" i="13"/>
  <c r="R27" i="13"/>
  <c r="Q27" i="13"/>
  <c r="P27" i="13"/>
  <c r="O27" i="13"/>
  <c r="N27" i="13"/>
  <c r="M27" i="13"/>
  <c r="L27" i="13"/>
  <c r="K27" i="13"/>
  <c r="J27" i="13"/>
  <c r="I27" i="13"/>
  <c r="H27" i="13"/>
  <c r="G27" i="13"/>
  <c r="F27" i="13"/>
  <c r="E27" i="13"/>
  <c r="D27" i="13"/>
  <c r="C27" i="13"/>
  <c r="B27" i="13"/>
  <c r="A27" i="13"/>
  <c r="Y26" i="13"/>
  <c r="X26" i="13"/>
  <c r="W26" i="13"/>
  <c r="V26" i="13"/>
  <c r="U26" i="13"/>
  <c r="T26" i="13"/>
  <c r="S26" i="13"/>
  <c r="R26" i="13"/>
  <c r="Q26" i="13"/>
  <c r="P26" i="13"/>
  <c r="O26" i="13"/>
  <c r="N26" i="13"/>
  <c r="M26" i="13"/>
  <c r="L26" i="13"/>
  <c r="K26" i="13"/>
  <c r="J26" i="13"/>
  <c r="I26" i="13"/>
  <c r="H26" i="13"/>
  <c r="G26" i="13"/>
  <c r="F26" i="13"/>
  <c r="E26" i="13"/>
  <c r="D26" i="13"/>
  <c r="C26" i="13"/>
  <c r="B26" i="13"/>
  <c r="A26" i="13"/>
  <c r="Y25" i="13"/>
  <c r="X25" i="13"/>
  <c r="W25" i="13"/>
  <c r="V25" i="13"/>
  <c r="U25" i="13"/>
  <c r="T25" i="13"/>
  <c r="S25" i="13"/>
  <c r="R25" i="13"/>
  <c r="Q25" i="13"/>
  <c r="P25" i="13"/>
  <c r="O25" i="13"/>
  <c r="N25" i="13"/>
  <c r="M25" i="13"/>
  <c r="L25" i="13"/>
  <c r="K25" i="13"/>
  <c r="J25" i="13"/>
  <c r="I25" i="13"/>
  <c r="H25" i="13"/>
  <c r="G25" i="13"/>
  <c r="F25" i="13"/>
  <c r="E25" i="13"/>
  <c r="D25" i="13"/>
  <c r="C25" i="13"/>
  <c r="B25" i="13"/>
  <c r="A25" i="13"/>
  <c r="Y24" i="13"/>
  <c r="X24" i="13"/>
  <c r="W24" i="13"/>
  <c r="V24" i="13"/>
  <c r="U24" i="13"/>
  <c r="T24" i="13"/>
  <c r="S24" i="13"/>
  <c r="R24" i="13"/>
  <c r="Q24" i="13"/>
  <c r="P24" i="13"/>
  <c r="O24" i="13"/>
  <c r="N24" i="13"/>
  <c r="M24" i="13"/>
  <c r="L24" i="13"/>
  <c r="K24" i="13"/>
  <c r="J24" i="13"/>
  <c r="I24" i="13"/>
  <c r="H24" i="13"/>
  <c r="G24" i="13"/>
  <c r="F24" i="13"/>
  <c r="E24" i="13"/>
  <c r="D24" i="13"/>
  <c r="C24" i="13"/>
  <c r="B24" i="13"/>
  <c r="A24" i="13"/>
  <c r="Y23" i="13"/>
  <c r="X23" i="13"/>
  <c r="W23" i="13"/>
  <c r="V23" i="13"/>
  <c r="U23" i="13"/>
  <c r="T23" i="13"/>
  <c r="S23" i="13"/>
  <c r="R23" i="13"/>
  <c r="Q23" i="13"/>
  <c r="P23" i="13"/>
  <c r="O23" i="13"/>
  <c r="N23" i="13"/>
  <c r="M23" i="13"/>
  <c r="L23" i="13"/>
  <c r="K23" i="13"/>
  <c r="J23" i="13"/>
  <c r="I23" i="13"/>
  <c r="H23" i="13"/>
  <c r="G23" i="13"/>
  <c r="F23" i="13"/>
  <c r="E23" i="13"/>
  <c r="D23" i="13"/>
  <c r="C23" i="13"/>
  <c r="B23" i="13"/>
  <c r="A23" i="13"/>
  <c r="Y22" i="13"/>
  <c r="X22" i="13"/>
  <c r="W22" i="13"/>
  <c r="V22" i="13"/>
  <c r="U22" i="13"/>
  <c r="T22" i="13"/>
  <c r="S22" i="13"/>
  <c r="R22" i="13"/>
  <c r="Q22" i="13"/>
  <c r="P22" i="13"/>
  <c r="O22" i="13"/>
  <c r="N22" i="13"/>
  <c r="M22" i="13"/>
  <c r="L22" i="13"/>
  <c r="K22" i="13"/>
  <c r="J22" i="13"/>
  <c r="I22" i="13"/>
  <c r="H22" i="13"/>
  <c r="G22" i="13"/>
  <c r="F22" i="13"/>
  <c r="E22" i="13"/>
  <c r="D22" i="13"/>
  <c r="C22" i="13"/>
  <c r="B22" i="13"/>
  <c r="A22" i="13"/>
  <c r="Y21" i="13"/>
  <c r="X21" i="13"/>
  <c r="W21" i="13"/>
  <c r="V21" i="13"/>
  <c r="U21" i="13"/>
  <c r="T21" i="13"/>
  <c r="S21" i="13"/>
  <c r="R21" i="13"/>
  <c r="Q21" i="13"/>
  <c r="P21" i="13"/>
  <c r="O21" i="13"/>
  <c r="N21" i="13"/>
  <c r="M21" i="13"/>
  <c r="L21" i="13"/>
  <c r="K21" i="13"/>
  <c r="J21" i="13"/>
  <c r="I21" i="13"/>
  <c r="H21" i="13"/>
  <c r="G21" i="13"/>
  <c r="F21" i="13"/>
  <c r="E21" i="13"/>
  <c r="D21" i="13"/>
  <c r="C21" i="13"/>
  <c r="B21" i="13"/>
  <c r="A21" i="13"/>
  <c r="Y20" i="13"/>
  <c r="X20" i="13"/>
  <c r="W20" i="13"/>
  <c r="V20" i="13"/>
  <c r="U20" i="13"/>
  <c r="T20" i="13"/>
  <c r="S20" i="13"/>
  <c r="R20" i="13"/>
  <c r="Q20" i="13"/>
  <c r="P20" i="13"/>
  <c r="O20" i="13"/>
  <c r="N20" i="13"/>
  <c r="M20" i="13"/>
  <c r="L20" i="13"/>
  <c r="K20" i="13"/>
  <c r="J20" i="13"/>
  <c r="I20" i="13"/>
  <c r="H20" i="13"/>
  <c r="G20" i="13"/>
  <c r="F20" i="13"/>
  <c r="E20" i="13"/>
  <c r="D20" i="13"/>
  <c r="C20" i="13"/>
  <c r="B20" i="13"/>
  <c r="A20" i="13"/>
  <c r="Y19" i="13"/>
  <c r="X19" i="13"/>
  <c r="W19" i="13"/>
  <c r="V19" i="13"/>
  <c r="U19" i="13"/>
  <c r="T19" i="13"/>
  <c r="S19" i="13"/>
  <c r="R19" i="13"/>
  <c r="Q19" i="13"/>
  <c r="P19" i="13"/>
  <c r="O19" i="13"/>
  <c r="N19" i="13"/>
  <c r="M19" i="13"/>
  <c r="L19" i="13"/>
  <c r="K19" i="13"/>
  <c r="J19" i="13"/>
  <c r="I19" i="13"/>
  <c r="H19" i="13"/>
  <c r="G19" i="13"/>
  <c r="F19" i="13"/>
  <c r="E19" i="13"/>
  <c r="D19" i="13"/>
  <c r="C19" i="13"/>
  <c r="B19" i="13"/>
  <c r="A19" i="13"/>
  <c r="Y18" i="13"/>
  <c r="X18" i="13"/>
  <c r="W18" i="13"/>
  <c r="V18" i="13"/>
  <c r="U18" i="13"/>
  <c r="T18" i="13"/>
  <c r="S18" i="13"/>
  <c r="R18" i="13"/>
  <c r="Q18" i="13"/>
  <c r="P18" i="13"/>
  <c r="O18" i="13"/>
  <c r="N18" i="13"/>
  <c r="M18" i="13"/>
  <c r="L18" i="13"/>
  <c r="K18" i="13"/>
  <c r="J18" i="13"/>
  <c r="I18" i="13"/>
  <c r="H18" i="13"/>
  <c r="G18" i="13"/>
  <c r="F18" i="13"/>
  <c r="E18" i="13"/>
  <c r="D18" i="13"/>
  <c r="C18" i="13"/>
  <c r="B18" i="13"/>
  <c r="A18" i="13"/>
  <c r="Y17" i="13"/>
  <c r="X17" i="13"/>
  <c r="W17" i="13"/>
  <c r="V17" i="13"/>
  <c r="U17" i="13"/>
  <c r="T17" i="13"/>
  <c r="S17" i="13"/>
  <c r="R17" i="13"/>
  <c r="Q17" i="13"/>
  <c r="P17" i="13"/>
  <c r="O17" i="13"/>
  <c r="N17" i="13"/>
  <c r="M17" i="13"/>
  <c r="L17" i="13"/>
  <c r="K17" i="13"/>
  <c r="J17" i="13"/>
  <c r="I17" i="13"/>
  <c r="H17" i="13"/>
  <c r="G17" i="13"/>
  <c r="F17" i="13"/>
  <c r="E17" i="13"/>
  <c r="D17" i="13"/>
  <c r="C17" i="13"/>
  <c r="B17" i="13"/>
  <c r="A17" i="13"/>
  <c r="Y16" i="13"/>
  <c r="X16" i="13"/>
  <c r="W16" i="13"/>
  <c r="V16" i="13"/>
  <c r="U16" i="13"/>
  <c r="T16" i="13"/>
  <c r="S16" i="13"/>
  <c r="R16" i="13"/>
  <c r="Q16" i="13"/>
  <c r="P16" i="13"/>
  <c r="O16" i="13"/>
  <c r="N16" i="13"/>
  <c r="M16" i="13"/>
  <c r="L16" i="13"/>
  <c r="K16" i="13"/>
  <c r="J16" i="13"/>
  <c r="I16" i="13"/>
  <c r="H16" i="13"/>
  <c r="G16" i="13"/>
  <c r="F16" i="13"/>
  <c r="E16" i="13"/>
  <c r="D16" i="13"/>
  <c r="C16" i="13"/>
  <c r="B16" i="13"/>
  <c r="A16" i="13"/>
  <c r="Y15" i="13"/>
  <c r="X15" i="13"/>
  <c r="W15" i="13"/>
  <c r="V15" i="13"/>
  <c r="U15" i="13"/>
  <c r="T15" i="13"/>
  <c r="S15" i="13"/>
  <c r="R15" i="13"/>
  <c r="Q15" i="13"/>
  <c r="P15" i="13"/>
  <c r="O15" i="13"/>
  <c r="N15" i="13"/>
  <c r="M15" i="13"/>
  <c r="L15" i="13"/>
  <c r="K15" i="13"/>
  <c r="J15" i="13"/>
  <c r="I15" i="13"/>
  <c r="H15" i="13"/>
  <c r="G15" i="13"/>
  <c r="F15" i="13"/>
  <c r="E15" i="13"/>
  <c r="D15" i="13"/>
  <c r="C15" i="13"/>
  <c r="B15" i="13"/>
  <c r="A15" i="13"/>
  <c r="Y14" i="13"/>
  <c r="X14" i="13"/>
  <c r="W14" i="13"/>
  <c r="V14" i="13"/>
  <c r="U14" i="13"/>
  <c r="T14" i="13"/>
  <c r="S14" i="13"/>
  <c r="R14" i="13"/>
  <c r="Q14" i="13"/>
  <c r="P14" i="13"/>
  <c r="O14" i="13"/>
  <c r="N14" i="13"/>
  <c r="M14" i="13"/>
  <c r="L14" i="13"/>
  <c r="K14" i="13"/>
  <c r="J14" i="13"/>
  <c r="I14" i="13"/>
  <c r="H14" i="13"/>
  <c r="G14" i="13"/>
  <c r="F14" i="13"/>
  <c r="E14" i="13"/>
  <c r="D14" i="13"/>
  <c r="C14" i="13"/>
  <c r="B14" i="13"/>
  <c r="A14" i="13"/>
  <c r="Y13" i="13"/>
  <c r="X13" i="13"/>
  <c r="W13" i="13"/>
  <c r="V13" i="13"/>
  <c r="U13" i="13"/>
  <c r="T13" i="13"/>
  <c r="S13" i="13"/>
  <c r="R13" i="13"/>
  <c r="Q13" i="13"/>
  <c r="P13" i="13"/>
  <c r="O13" i="13"/>
  <c r="N13" i="13"/>
  <c r="M13" i="13"/>
  <c r="L13" i="13"/>
  <c r="K13" i="13"/>
  <c r="J13" i="13"/>
  <c r="I13" i="13"/>
  <c r="H13" i="13"/>
  <c r="G13" i="13"/>
  <c r="F13" i="13"/>
  <c r="E13" i="13"/>
  <c r="D13" i="13"/>
  <c r="C13" i="13"/>
  <c r="B13" i="13"/>
  <c r="A13" i="13"/>
  <c r="Y12" i="13"/>
  <c r="X12" i="13"/>
  <c r="W12" i="13"/>
  <c r="V12" i="13"/>
  <c r="U12" i="13"/>
  <c r="T12" i="13"/>
  <c r="S12" i="13"/>
  <c r="R12" i="13"/>
  <c r="Q12" i="13"/>
  <c r="P12" i="13"/>
  <c r="O12" i="13"/>
  <c r="N12" i="13"/>
  <c r="M12" i="13"/>
  <c r="L12" i="13"/>
  <c r="K12" i="13"/>
  <c r="J12" i="13"/>
  <c r="I12" i="13"/>
  <c r="H12" i="13"/>
  <c r="G12" i="13"/>
  <c r="F12" i="13"/>
  <c r="E12" i="13"/>
  <c r="D12" i="13"/>
  <c r="C12" i="13"/>
  <c r="B12" i="13"/>
  <c r="A12" i="13"/>
  <c r="Y11" i="13"/>
  <c r="X11" i="13"/>
  <c r="W11" i="13"/>
  <c r="V11" i="13"/>
  <c r="U11" i="13"/>
  <c r="T11" i="13"/>
  <c r="S11" i="13"/>
  <c r="R11" i="13"/>
  <c r="Q11" i="13"/>
  <c r="P11" i="13"/>
  <c r="O11" i="13"/>
  <c r="N11" i="13"/>
  <c r="M11" i="13"/>
  <c r="L11" i="13"/>
  <c r="K11" i="13"/>
  <c r="J11" i="13"/>
  <c r="I11" i="13"/>
  <c r="H11" i="13"/>
  <c r="G11" i="13"/>
  <c r="F11" i="13"/>
  <c r="E11" i="13"/>
  <c r="D11" i="13"/>
  <c r="C11" i="13"/>
  <c r="B11" i="13"/>
  <c r="A11" i="13"/>
  <c r="Y10" i="13"/>
  <c r="X10" i="13"/>
  <c r="W10" i="13"/>
  <c r="V10" i="13"/>
  <c r="U10" i="13"/>
  <c r="T10" i="13"/>
  <c r="S10" i="13"/>
  <c r="R10" i="13"/>
  <c r="Q10" i="13"/>
  <c r="P10" i="13"/>
  <c r="O10" i="13"/>
  <c r="N10" i="13"/>
  <c r="M10" i="13"/>
  <c r="L10" i="13"/>
  <c r="K10" i="13"/>
  <c r="J10" i="13"/>
  <c r="I10" i="13"/>
  <c r="H10" i="13"/>
  <c r="G10" i="13"/>
  <c r="F10" i="13"/>
  <c r="E10" i="13"/>
  <c r="D10" i="13"/>
  <c r="C10" i="13"/>
  <c r="B10" i="13"/>
  <c r="A10" i="13"/>
  <c r="Y9" i="13"/>
  <c r="X9" i="13"/>
  <c r="W9" i="13"/>
  <c r="V9" i="13"/>
  <c r="U9" i="13"/>
  <c r="T9" i="13"/>
  <c r="S9" i="13"/>
  <c r="R9" i="13"/>
  <c r="Q9" i="13"/>
  <c r="P9" i="13"/>
  <c r="O9" i="13"/>
  <c r="N9" i="13"/>
  <c r="M9" i="13"/>
  <c r="L9" i="13"/>
  <c r="K9" i="13"/>
  <c r="J9" i="13"/>
  <c r="I9" i="13"/>
  <c r="H9" i="13"/>
  <c r="G9" i="13"/>
  <c r="F9" i="13"/>
  <c r="E9" i="13"/>
  <c r="D9" i="13"/>
  <c r="C9" i="13"/>
  <c r="B9" i="13"/>
  <c r="A9" i="13"/>
  <c r="Y8" i="13"/>
  <c r="X8" i="13"/>
  <c r="W8" i="13"/>
  <c r="V8" i="13"/>
  <c r="U8" i="13"/>
  <c r="T8" i="13"/>
  <c r="S8" i="13"/>
  <c r="R8" i="13"/>
  <c r="Q8" i="13"/>
  <c r="P8" i="13"/>
  <c r="O8" i="13"/>
  <c r="N8" i="13"/>
  <c r="M8" i="13"/>
  <c r="L8" i="13"/>
  <c r="K8" i="13"/>
  <c r="J8" i="13"/>
  <c r="I8" i="13"/>
  <c r="H8" i="13"/>
  <c r="G8" i="13"/>
  <c r="F8" i="13"/>
  <c r="E8" i="13"/>
  <c r="D8" i="13"/>
  <c r="C8" i="13"/>
  <c r="B8" i="13"/>
  <c r="A8" i="13"/>
  <c r="Y7" i="13"/>
  <c r="X7" i="13"/>
  <c r="W7" i="13"/>
  <c r="V7" i="13"/>
  <c r="U7" i="13"/>
  <c r="T7" i="13"/>
  <c r="S7" i="13"/>
  <c r="R7" i="13"/>
  <c r="Q7" i="13"/>
  <c r="P7" i="13"/>
  <c r="O7" i="13"/>
  <c r="N7" i="13"/>
  <c r="M7" i="13"/>
  <c r="L7" i="13"/>
  <c r="K7" i="13"/>
  <c r="J7" i="13"/>
  <c r="I7" i="13"/>
  <c r="H7" i="13"/>
  <c r="G7" i="13"/>
  <c r="F7" i="13"/>
  <c r="E7" i="13"/>
  <c r="D7" i="13"/>
  <c r="C7" i="13"/>
  <c r="B7" i="13"/>
  <c r="A7" i="13"/>
  <c r="Y6" i="13"/>
  <c r="X6" i="13"/>
  <c r="W6" i="13"/>
  <c r="V6" i="13"/>
  <c r="U6" i="13"/>
  <c r="T6" i="13"/>
  <c r="S6" i="13"/>
  <c r="R6" i="13"/>
  <c r="Q6" i="13"/>
  <c r="P6" i="13"/>
  <c r="O6" i="13"/>
  <c r="N6" i="13"/>
  <c r="M6" i="13"/>
  <c r="L6" i="13"/>
  <c r="K6" i="13"/>
  <c r="J6" i="13"/>
  <c r="I6" i="13"/>
  <c r="H6" i="13"/>
  <c r="G6" i="13"/>
  <c r="F6" i="13"/>
  <c r="E6" i="13"/>
  <c r="D6" i="13"/>
  <c r="C6" i="13"/>
  <c r="B6" i="13"/>
  <c r="A6" i="13"/>
  <c r="Y5" i="13"/>
  <c r="X5" i="13"/>
  <c r="W5" i="13"/>
  <c r="V5" i="13"/>
  <c r="U5" i="13"/>
  <c r="T5" i="13"/>
  <c r="S5" i="13"/>
  <c r="R5" i="13"/>
  <c r="Q5" i="13"/>
  <c r="P5" i="13"/>
  <c r="O5" i="13"/>
  <c r="N5" i="13"/>
  <c r="M5" i="13"/>
  <c r="L5" i="13"/>
  <c r="K5" i="13"/>
  <c r="J5" i="13"/>
  <c r="I5" i="13"/>
  <c r="H5" i="13"/>
  <c r="G5" i="13"/>
  <c r="F5" i="13"/>
  <c r="E5" i="13"/>
  <c r="D5" i="13"/>
  <c r="C5" i="13"/>
  <c r="B5" i="13"/>
  <c r="A5" i="13"/>
  <c r="Y4" i="13"/>
  <c r="X4" i="13"/>
  <c r="W4" i="13"/>
  <c r="V4" i="13"/>
  <c r="U4" i="13"/>
  <c r="T4" i="13"/>
  <c r="S4" i="13"/>
  <c r="R4" i="13"/>
  <c r="Q4" i="13"/>
  <c r="P4" i="13"/>
  <c r="O4" i="13"/>
  <c r="N4" i="13"/>
  <c r="M4" i="13"/>
  <c r="L4" i="13"/>
  <c r="K4" i="13"/>
  <c r="J4" i="13"/>
  <c r="I4" i="13"/>
  <c r="H4" i="13"/>
  <c r="G4" i="13"/>
  <c r="F4" i="13"/>
  <c r="E4" i="13"/>
  <c r="D4" i="13"/>
  <c r="C4" i="13"/>
  <c r="B4" i="13"/>
  <c r="A4" i="13"/>
  <c r="Y3" i="13"/>
  <c r="X3" i="13"/>
  <c r="W3" i="13"/>
  <c r="V3" i="13"/>
  <c r="U3" i="13"/>
  <c r="T3" i="13"/>
  <c r="S3" i="13"/>
  <c r="R3" i="13"/>
  <c r="Q3" i="13"/>
  <c r="P3" i="13"/>
  <c r="O3" i="13"/>
  <c r="N3" i="13"/>
  <c r="M3" i="13"/>
  <c r="L3" i="13"/>
  <c r="K3" i="13"/>
  <c r="J3" i="13"/>
  <c r="I3" i="13"/>
  <c r="H3" i="13"/>
  <c r="G3" i="13"/>
  <c r="F3" i="13"/>
  <c r="E3" i="13"/>
  <c r="D3" i="13"/>
  <c r="C3" i="13"/>
  <c r="B3" i="13"/>
  <c r="A3" i="13"/>
  <c r="Y2" i="13"/>
  <c r="X2" i="13"/>
  <c r="W2" i="13"/>
  <c r="V2" i="13"/>
  <c r="U2" i="13"/>
  <c r="T2" i="13"/>
  <c r="S2" i="13"/>
  <c r="R2" i="13"/>
  <c r="Q2" i="13"/>
  <c r="P2" i="13"/>
  <c r="O2" i="13"/>
  <c r="N2" i="13"/>
  <c r="M2" i="13"/>
  <c r="L2" i="13"/>
  <c r="K2" i="13"/>
  <c r="J2" i="13"/>
  <c r="I2" i="13"/>
  <c r="H2" i="13"/>
  <c r="G2" i="13"/>
  <c r="F2" i="13"/>
  <c r="E2" i="13"/>
  <c r="D2" i="13"/>
  <c r="C2" i="13"/>
  <c r="B2" i="13"/>
  <c r="A2" i="13"/>
  <c r="C37" i="11"/>
  <c r="D37" i="11"/>
  <c r="E37" i="11"/>
  <c r="F37" i="11"/>
  <c r="G37" i="11"/>
  <c r="H37" i="11"/>
  <c r="I37" i="11"/>
  <c r="J37" i="11"/>
  <c r="K37" i="11"/>
  <c r="L37" i="11"/>
  <c r="M37" i="11"/>
  <c r="N37" i="11"/>
  <c r="O37" i="11"/>
  <c r="P37" i="11"/>
  <c r="Q37" i="11"/>
  <c r="R37" i="11"/>
  <c r="S37" i="11"/>
  <c r="T37" i="11"/>
  <c r="U37" i="11"/>
  <c r="V37" i="11"/>
  <c r="W37" i="11"/>
  <c r="X37" i="11"/>
  <c r="Y37" i="11"/>
  <c r="C38" i="11"/>
  <c r="D38" i="11"/>
  <c r="E38" i="11"/>
  <c r="F38" i="11"/>
  <c r="G38" i="11"/>
  <c r="H38" i="11"/>
  <c r="I38" i="11"/>
  <c r="J38" i="11"/>
  <c r="K38" i="11"/>
  <c r="L38" i="11"/>
  <c r="M38" i="11"/>
  <c r="N38" i="11"/>
  <c r="O38" i="11"/>
  <c r="P38" i="11"/>
  <c r="Q38" i="11"/>
  <c r="R38" i="11"/>
  <c r="S38" i="11"/>
  <c r="T38" i="11"/>
  <c r="U38" i="11"/>
  <c r="V38" i="11"/>
  <c r="W38" i="11"/>
  <c r="X38" i="11"/>
  <c r="Y38" i="11"/>
  <c r="C39" i="11"/>
  <c r="D39" i="11"/>
  <c r="E39" i="11"/>
  <c r="F39" i="11"/>
  <c r="G39" i="11"/>
  <c r="H39" i="11"/>
  <c r="I39" i="11"/>
  <c r="J39" i="11"/>
  <c r="K39" i="11"/>
  <c r="L39" i="11"/>
  <c r="M39" i="11"/>
  <c r="N39" i="11"/>
  <c r="O39" i="11"/>
  <c r="P39" i="11"/>
  <c r="Q39" i="11"/>
  <c r="R39" i="11"/>
  <c r="S39" i="11"/>
  <c r="T39" i="11"/>
  <c r="U39" i="11"/>
  <c r="V39" i="11"/>
  <c r="W39" i="11"/>
  <c r="X39" i="11"/>
  <c r="Y39" i="11"/>
  <c r="C40" i="11"/>
  <c r="D40" i="11"/>
  <c r="E40" i="11"/>
  <c r="F40" i="11"/>
  <c r="G40" i="11"/>
  <c r="H40" i="11"/>
  <c r="I40" i="11"/>
  <c r="J40" i="11"/>
  <c r="K40" i="11"/>
  <c r="L40" i="11"/>
  <c r="M40" i="11"/>
  <c r="N40" i="11"/>
  <c r="O40" i="11"/>
  <c r="P40" i="11"/>
  <c r="Q40" i="11"/>
  <c r="R40" i="11"/>
  <c r="S40" i="11"/>
  <c r="T40" i="11"/>
  <c r="U40" i="11"/>
  <c r="V40" i="11"/>
  <c r="W40" i="11"/>
  <c r="X40" i="11"/>
  <c r="Y40" i="11"/>
  <c r="C41" i="11"/>
  <c r="D41" i="11"/>
  <c r="E41" i="11"/>
  <c r="F41" i="11"/>
  <c r="G41" i="11"/>
  <c r="H41" i="11"/>
  <c r="I41" i="11"/>
  <c r="J41" i="11"/>
  <c r="K41" i="11"/>
  <c r="L41" i="11"/>
  <c r="M41" i="11"/>
  <c r="N41" i="11"/>
  <c r="O41" i="11"/>
  <c r="P41" i="11"/>
  <c r="Q41" i="11"/>
  <c r="R41" i="11"/>
  <c r="S41" i="11"/>
  <c r="T41" i="11"/>
  <c r="U41" i="11"/>
  <c r="V41" i="11"/>
  <c r="W41" i="11"/>
  <c r="X41" i="11"/>
  <c r="Y41" i="11"/>
  <c r="C3" i="11"/>
  <c r="D3" i="11"/>
  <c r="E3" i="11"/>
  <c r="F3" i="11"/>
  <c r="G3" i="11"/>
  <c r="H3" i="11"/>
  <c r="I3" i="11"/>
  <c r="J3" i="11"/>
  <c r="K3" i="11"/>
  <c r="L3" i="11"/>
  <c r="M3" i="11"/>
  <c r="N3" i="11"/>
  <c r="O3" i="11"/>
  <c r="P3" i="11"/>
  <c r="Q3" i="11"/>
  <c r="R3" i="11"/>
  <c r="S3" i="11"/>
  <c r="T3" i="11"/>
  <c r="U3" i="11"/>
  <c r="V3" i="11"/>
  <c r="W3" i="11"/>
  <c r="X3" i="11"/>
  <c r="Y3" i="11"/>
  <c r="C4" i="11"/>
  <c r="D4" i="11"/>
  <c r="E4" i="11"/>
  <c r="F4" i="11"/>
  <c r="G4" i="11"/>
  <c r="H4" i="11"/>
  <c r="I4" i="11"/>
  <c r="J4" i="11"/>
  <c r="K4" i="11"/>
  <c r="L4" i="11"/>
  <c r="M4" i="11"/>
  <c r="N4" i="11"/>
  <c r="O4" i="11"/>
  <c r="P4" i="11"/>
  <c r="Q4" i="11"/>
  <c r="R4" i="11"/>
  <c r="S4" i="11"/>
  <c r="T4" i="11"/>
  <c r="U4" i="11"/>
  <c r="V4" i="11"/>
  <c r="W4" i="11"/>
  <c r="X4" i="11"/>
  <c r="Y4" i="11"/>
  <c r="C5" i="11"/>
  <c r="D5" i="11"/>
  <c r="E5" i="11"/>
  <c r="F5" i="11"/>
  <c r="G5" i="11"/>
  <c r="H5" i="11"/>
  <c r="I5" i="11"/>
  <c r="J5" i="11"/>
  <c r="K5" i="11"/>
  <c r="L5" i="11"/>
  <c r="M5" i="11"/>
  <c r="N5" i="11"/>
  <c r="O5" i="11"/>
  <c r="P5" i="11"/>
  <c r="Q5" i="11"/>
  <c r="R5" i="11"/>
  <c r="S5" i="11"/>
  <c r="T5" i="11"/>
  <c r="U5" i="11"/>
  <c r="V5" i="11"/>
  <c r="W5" i="11"/>
  <c r="X5" i="11"/>
  <c r="Y5" i="11"/>
  <c r="C6" i="11"/>
  <c r="D6" i="11"/>
  <c r="E6" i="11"/>
  <c r="F6" i="11"/>
  <c r="G6" i="11"/>
  <c r="H6" i="11"/>
  <c r="I6" i="11"/>
  <c r="J6" i="11"/>
  <c r="K6" i="11"/>
  <c r="L6" i="11"/>
  <c r="M6" i="11"/>
  <c r="N6" i="11"/>
  <c r="O6" i="11"/>
  <c r="P6" i="11"/>
  <c r="Q6" i="11"/>
  <c r="R6" i="11"/>
  <c r="S6" i="11"/>
  <c r="T6" i="11"/>
  <c r="U6" i="11"/>
  <c r="V6" i="11"/>
  <c r="W6" i="11"/>
  <c r="X6" i="11"/>
  <c r="Y6" i="11"/>
  <c r="C7" i="11"/>
  <c r="D7" i="11"/>
  <c r="E7" i="11"/>
  <c r="F7" i="11"/>
  <c r="G7" i="11"/>
  <c r="H7" i="11"/>
  <c r="I7" i="11"/>
  <c r="J7" i="11"/>
  <c r="K7" i="11"/>
  <c r="L7" i="11"/>
  <c r="M7" i="11"/>
  <c r="N7" i="11"/>
  <c r="O7" i="11"/>
  <c r="P7" i="11"/>
  <c r="Q7" i="11"/>
  <c r="R7" i="11"/>
  <c r="S7" i="11"/>
  <c r="T7" i="11"/>
  <c r="U7" i="11"/>
  <c r="V7" i="11"/>
  <c r="W7" i="11"/>
  <c r="X7" i="11"/>
  <c r="Y7" i="11"/>
  <c r="C8" i="11"/>
  <c r="D8" i="11"/>
  <c r="E8" i="11"/>
  <c r="F8" i="11"/>
  <c r="G8" i="11"/>
  <c r="H8" i="11"/>
  <c r="I8" i="11"/>
  <c r="J8" i="11"/>
  <c r="K8" i="11"/>
  <c r="L8" i="11"/>
  <c r="M8" i="11"/>
  <c r="N8" i="11"/>
  <c r="O8" i="11"/>
  <c r="P8" i="11"/>
  <c r="Q8" i="11"/>
  <c r="R8" i="11"/>
  <c r="S8" i="11"/>
  <c r="T8" i="11"/>
  <c r="U8" i="11"/>
  <c r="V8" i="11"/>
  <c r="W8" i="11"/>
  <c r="X8" i="11"/>
  <c r="Y8" i="11"/>
  <c r="C9" i="11"/>
  <c r="D9" i="11"/>
  <c r="E9" i="11"/>
  <c r="F9" i="11"/>
  <c r="G9" i="11"/>
  <c r="H9" i="11"/>
  <c r="I9" i="11"/>
  <c r="J9" i="11"/>
  <c r="K9" i="11"/>
  <c r="L9" i="11"/>
  <c r="M9" i="11"/>
  <c r="N9" i="11"/>
  <c r="O9" i="11"/>
  <c r="P9" i="11"/>
  <c r="Q9" i="11"/>
  <c r="R9" i="11"/>
  <c r="S9" i="11"/>
  <c r="T9" i="11"/>
  <c r="U9" i="11"/>
  <c r="V9" i="11"/>
  <c r="W9" i="11"/>
  <c r="X9" i="11"/>
  <c r="Y9" i="11"/>
  <c r="C10" i="11"/>
  <c r="D10" i="11"/>
  <c r="E10" i="11"/>
  <c r="F10" i="11"/>
  <c r="G10" i="11"/>
  <c r="H10" i="11"/>
  <c r="I10" i="11"/>
  <c r="J10" i="11"/>
  <c r="K10" i="11"/>
  <c r="L10" i="11"/>
  <c r="M10" i="11"/>
  <c r="N10" i="11"/>
  <c r="O10" i="11"/>
  <c r="P10" i="11"/>
  <c r="Q10" i="11"/>
  <c r="R10" i="11"/>
  <c r="S10" i="11"/>
  <c r="T10" i="11"/>
  <c r="U10" i="11"/>
  <c r="V10" i="11"/>
  <c r="W10" i="11"/>
  <c r="X10" i="11"/>
  <c r="Y10" i="11"/>
  <c r="C11" i="11"/>
  <c r="D11" i="11"/>
  <c r="E11" i="11"/>
  <c r="F11" i="11"/>
  <c r="G11" i="11"/>
  <c r="H11" i="11"/>
  <c r="I11" i="11"/>
  <c r="J11" i="11"/>
  <c r="K11" i="11"/>
  <c r="L11" i="11"/>
  <c r="M11" i="11"/>
  <c r="N11" i="11"/>
  <c r="O11" i="11"/>
  <c r="P11" i="11"/>
  <c r="Q11" i="11"/>
  <c r="R11" i="11"/>
  <c r="S11" i="11"/>
  <c r="T11" i="11"/>
  <c r="U11" i="11"/>
  <c r="V11" i="11"/>
  <c r="W11" i="11"/>
  <c r="X11" i="11"/>
  <c r="Y11" i="11"/>
  <c r="C12" i="11"/>
  <c r="D12" i="11"/>
  <c r="E12" i="11"/>
  <c r="F12" i="11"/>
  <c r="G12" i="11"/>
  <c r="H12" i="11"/>
  <c r="I12" i="11"/>
  <c r="J12" i="11"/>
  <c r="K12" i="11"/>
  <c r="L12" i="11"/>
  <c r="M12" i="11"/>
  <c r="N12" i="11"/>
  <c r="O12" i="11"/>
  <c r="P12" i="11"/>
  <c r="Q12" i="11"/>
  <c r="R12" i="11"/>
  <c r="S12" i="11"/>
  <c r="T12" i="11"/>
  <c r="U12" i="11"/>
  <c r="V12" i="11"/>
  <c r="W12" i="11"/>
  <c r="X12" i="11"/>
  <c r="Y12" i="11"/>
  <c r="C13" i="11"/>
  <c r="D13" i="11"/>
  <c r="E13" i="11"/>
  <c r="F13" i="11"/>
  <c r="G13" i="11"/>
  <c r="H13" i="11"/>
  <c r="I13" i="11"/>
  <c r="J13" i="11"/>
  <c r="K13" i="11"/>
  <c r="L13" i="11"/>
  <c r="M13" i="11"/>
  <c r="N13" i="11"/>
  <c r="O13" i="11"/>
  <c r="P13" i="11"/>
  <c r="Q13" i="11"/>
  <c r="R13" i="11"/>
  <c r="S13" i="11"/>
  <c r="T13" i="11"/>
  <c r="U13" i="11"/>
  <c r="V13" i="11"/>
  <c r="W13" i="11"/>
  <c r="X13" i="11"/>
  <c r="Y13" i="11"/>
  <c r="C14" i="11"/>
  <c r="D14" i="11"/>
  <c r="E14" i="11"/>
  <c r="F14" i="11"/>
  <c r="G14" i="11"/>
  <c r="H14" i="11"/>
  <c r="I14" i="11"/>
  <c r="J14" i="11"/>
  <c r="K14" i="11"/>
  <c r="L14" i="11"/>
  <c r="M14" i="11"/>
  <c r="N14" i="11"/>
  <c r="O14" i="11"/>
  <c r="P14" i="11"/>
  <c r="Q14" i="11"/>
  <c r="R14" i="11"/>
  <c r="S14" i="11"/>
  <c r="T14" i="11"/>
  <c r="U14" i="11"/>
  <c r="V14" i="11"/>
  <c r="W14" i="11"/>
  <c r="X14" i="11"/>
  <c r="Y14" i="11"/>
  <c r="C15" i="11"/>
  <c r="D15" i="11"/>
  <c r="E15" i="11"/>
  <c r="F15" i="11"/>
  <c r="G15" i="11"/>
  <c r="H15" i="11"/>
  <c r="I15" i="11"/>
  <c r="J15" i="11"/>
  <c r="K15" i="11"/>
  <c r="L15" i="11"/>
  <c r="M15" i="11"/>
  <c r="N15" i="11"/>
  <c r="O15" i="11"/>
  <c r="P15" i="11"/>
  <c r="Q15" i="11"/>
  <c r="R15" i="11"/>
  <c r="S15" i="11"/>
  <c r="T15" i="11"/>
  <c r="U15" i="11"/>
  <c r="V15" i="11"/>
  <c r="W15" i="11"/>
  <c r="X15" i="11"/>
  <c r="Y15" i="11"/>
  <c r="C16" i="11"/>
  <c r="D16" i="11"/>
  <c r="E16" i="11"/>
  <c r="F16" i="11"/>
  <c r="G16" i="11"/>
  <c r="H16" i="11"/>
  <c r="I16" i="11"/>
  <c r="J16" i="11"/>
  <c r="K16" i="11"/>
  <c r="L16" i="11"/>
  <c r="M16" i="11"/>
  <c r="N16" i="11"/>
  <c r="O16" i="11"/>
  <c r="P16" i="11"/>
  <c r="Q16" i="11"/>
  <c r="R16" i="11"/>
  <c r="S16" i="11"/>
  <c r="T16" i="11"/>
  <c r="U16" i="11"/>
  <c r="V16" i="11"/>
  <c r="W16" i="11"/>
  <c r="X16" i="11"/>
  <c r="Y16" i="11"/>
  <c r="C17" i="11"/>
  <c r="D17" i="11"/>
  <c r="E17" i="11"/>
  <c r="F17" i="11"/>
  <c r="G17" i="11"/>
  <c r="H17" i="11"/>
  <c r="I17" i="11"/>
  <c r="J17" i="11"/>
  <c r="K17" i="11"/>
  <c r="L17" i="11"/>
  <c r="M17" i="11"/>
  <c r="N17" i="11"/>
  <c r="O17" i="11"/>
  <c r="P17" i="11"/>
  <c r="Q17" i="11"/>
  <c r="R17" i="11"/>
  <c r="S17" i="11"/>
  <c r="T17" i="11"/>
  <c r="U17" i="11"/>
  <c r="V17" i="11"/>
  <c r="W17" i="11"/>
  <c r="X17" i="11"/>
  <c r="Y17" i="11"/>
  <c r="C18" i="11"/>
  <c r="D18" i="11"/>
  <c r="E18" i="11"/>
  <c r="F18" i="11"/>
  <c r="G18" i="11"/>
  <c r="H18" i="11"/>
  <c r="I18" i="11"/>
  <c r="J18" i="11"/>
  <c r="K18" i="11"/>
  <c r="L18" i="11"/>
  <c r="M18" i="11"/>
  <c r="N18" i="11"/>
  <c r="O18" i="11"/>
  <c r="P18" i="11"/>
  <c r="Q18" i="11"/>
  <c r="R18" i="11"/>
  <c r="S18" i="11"/>
  <c r="T18" i="11"/>
  <c r="U18" i="11"/>
  <c r="V18" i="11"/>
  <c r="W18" i="11"/>
  <c r="X18" i="11"/>
  <c r="Y18" i="11"/>
  <c r="C19" i="11"/>
  <c r="D19" i="11"/>
  <c r="E19" i="11"/>
  <c r="F19" i="11"/>
  <c r="G19" i="11"/>
  <c r="H19" i="11"/>
  <c r="I19" i="11"/>
  <c r="J19" i="11"/>
  <c r="K19" i="11"/>
  <c r="L19" i="11"/>
  <c r="M19" i="11"/>
  <c r="N19" i="11"/>
  <c r="O19" i="11"/>
  <c r="P19" i="11"/>
  <c r="Q19" i="11"/>
  <c r="R19" i="11"/>
  <c r="S19" i="11"/>
  <c r="T19" i="11"/>
  <c r="U19" i="11"/>
  <c r="V19" i="11"/>
  <c r="W19" i="11"/>
  <c r="X19" i="11"/>
  <c r="Y19" i="11"/>
  <c r="C20" i="11"/>
  <c r="D20" i="11"/>
  <c r="E20" i="11"/>
  <c r="F20" i="11"/>
  <c r="G20" i="11"/>
  <c r="H20" i="11"/>
  <c r="I20" i="11"/>
  <c r="J20" i="11"/>
  <c r="K20" i="11"/>
  <c r="L20" i="11"/>
  <c r="M20" i="11"/>
  <c r="N20" i="11"/>
  <c r="O20" i="11"/>
  <c r="P20" i="11"/>
  <c r="Q20" i="11"/>
  <c r="R20" i="11"/>
  <c r="S20" i="11"/>
  <c r="T20" i="11"/>
  <c r="U20" i="11"/>
  <c r="V20" i="11"/>
  <c r="W20" i="11"/>
  <c r="X20" i="11"/>
  <c r="Y20" i="11"/>
  <c r="C21" i="11"/>
  <c r="D21" i="11"/>
  <c r="E21" i="11"/>
  <c r="F21" i="11"/>
  <c r="G21" i="11"/>
  <c r="H21" i="11"/>
  <c r="I21" i="11"/>
  <c r="J21" i="11"/>
  <c r="K21" i="11"/>
  <c r="L21" i="11"/>
  <c r="M21" i="11"/>
  <c r="N21" i="11"/>
  <c r="O21" i="11"/>
  <c r="P21" i="11"/>
  <c r="Q21" i="11"/>
  <c r="R21" i="11"/>
  <c r="S21" i="11"/>
  <c r="T21" i="11"/>
  <c r="U21" i="11"/>
  <c r="V21" i="11"/>
  <c r="W21" i="11"/>
  <c r="X21" i="11"/>
  <c r="Y21" i="11"/>
  <c r="C22" i="11"/>
  <c r="D22" i="11"/>
  <c r="E22" i="11"/>
  <c r="F22" i="11"/>
  <c r="G22" i="11"/>
  <c r="H22" i="11"/>
  <c r="I22" i="11"/>
  <c r="J22" i="11"/>
  <c r="K22" i="11"/>
  <c r="L22" i="11"/>
  <c r="M22" i="11"/>
  <c r="N22" i="11"/>
  <c r="O22" i="11"/>
  <c r="P22" i="11"/>
  <c r="Q22" i="11"/>
  <c r="R22" i="11"/>
  <c r="S22" i="11"/>
  <c r="T22" i="11"/>
  <c r="U22" i="11"/>
  <c r="V22" i="11"/>
  <c r="W22" i="11"/>
  <c r="X22" i="11"/>
  <c r="Y22" i="11"/>
  <c r="C23" i="11"/>
  <c r="D23" i="11"/>
  <c r="E23" i="11"/>
  <c r="F23" i="11"/>
  <c r="G23" i="11"/>
  <c r="H23" i="11"/>
  <c r="I23" i="11"/>
  <c r="J23" i="11"/>
  <c r="K23" i="11"/>
  <c r="L23" i="11"/>
  <c r="M23" i="11"/>
  <c r="N23" i="11"/>
  <c r="O23" i="11"/>
  <c r="P23" i="11"/>
  <c r="Q23" i="11"/>
  <c r="R23" i="11"/>
  <c r="S23" i="11"/>
  <c r="T23" i="11"/>
  <c r="U23" i="11"/>
  <c r="V23" i="11"/>
  <c r="W23" i="11"/>
  <c r="X23" i="11"/>
  <c r="Y23" i="11"/>
  <c r="C24" i="11"/>
  <c r="D24" i="11"/>
  <c r="E24" i="11"/>
  <c r="F24" i="11"/>
  <c r="G24" i="11"/>
  <c r="H24" i="11"/>
  <c r="I24" i="11"/>
  <c r="J24" i="11"/>
  <c r="K24" i="11"/>
  <c r="L24" i="11"/>
  <c r="M24" i="11"/>
  <c r="N24" i="11"/>
  <c r="O24" i="11"/>
  <c r="P24" i="11"/>
  <c r="Q24" i="11"/>
  <c r="R24" i="11"/>
  <c r="S24" i="11"/>
  <c r="T24" i="11"/>
  <c r="U24" i="11"/>
  <c r="V24" i="11"/>
  <c r="W24" i="11"/>
  <c r="X24" i="11"/>
  <c r="Y24" i="11"/>
  <c r="C25" i="11"/>
  <c r="D25" i="11"/>
  <c r="E25" i="11"/>
  <c r="F25" i="11"/>
  <c r="G25" i="11"/>
  <c r="H25" i="11"/>
  <c r="I25" i="11"/>
  <c r="J25" i="11"/>
  <c r="K25" i="11"/>
  <c r="L25" i="11"/>
  <c r="M25" i="11"/>
  <c r="N25" i="11"/>
  <c r="O25" i="11"/>
  <c r="P25" i="11"/>
  <c r="Q25" i="11"/>
  <c r="R25" i="11"/>
  <c r="S25" i="11"/>
  <c r="T25" i="11"/>
  <c r="U25" i="11"/>
  <c r="V25" i="11"/>
  <c r="W25" i="11"/>
  <c r="X25" i="11"/>
  <c r="Y25" i="11"/>
  <c r="C26" i="11"/>
  <c r="D26" i="11"/>
  <c r="E26" i="11"/>
  <c r="F26" i="11"/>
  <c r="G26" i="11"/>
  <c r="H26" i="11"/>
  <c r="I26" i="11"/>
  <c r="J26" i="11"/>
  <c r="K26" i="11"/>
  <c r="L26" i="11"/>
  <c r="M26" i="11"/>
  <c r="N26" i="11"/>
  <c r="O26" i="11"/>
  <c r="P26" i="11"/>
  <c r="Q26" i="11"/>
  <c r="R26" i="11"/>
  <c r="S26" i="11"/>
  <c r="T26" i="11"/>
  <c r="U26" i="11"/>
  <c r="V26" i="11"/>
  <c r="W26" i="11"/>
  <c r="X26" i="11"/>
  <c r="Y26" i="11"/>
  <c r="C27" i="11"/>
  <c r="D27" i="11"/>
  <c r="E27" i="11"/>
  <c r="F27" i="11"/>
  <c r="G27" i="11"/>
  <c r="H27" i="11"/>
  <c r="I27" i="11"/>
  <c r="J27" i="11"/>
  <c r="K27" i="11"/>
  <c r="L27" i="11"/>
  <c r="M27" i="11"/>
  <c r="N27" i="11"/>
  <c r="O27" i="11"/>
  <c r="P27" i="11"/>
  <c r="Q27" i="11"/>
  <c r="R27" i="11"/>
  <c r="S27" i="11"/>
  <c r="T27" i="11"/>
  <c r="U27" i="11"/>
  <c r="V27" i="11"/>
  <c r="W27" i="11"/>
  <c r="X27" i="11"/>
  <c r="Y27" i="11"/>
  <c r="C28" i="11"/>
  <c r="D28" i="11"/>
  <c r="E28" i="11"/>
  <c r="F28" i="11"/>
  <c r="G28" i="11"/>
  <c r="H28" i="11"/>
  <c r="I28" i="11"/>
  <c r="J28" i="11"/>
  <c r="K28" i="11"/>
  <c r="L28" i="11"/>
  <c r="M28" i="11"/>
  <c r="N28" i="11"/>
  <c r="O28" i="11"/>
  <c r="P28" i="11"/>
  <c r="Q28" i="11"/>
  <c r="R28" i="11"/>
  <c r="S28" i="11"/>
  <c r="T28" i="11"/>
  <c r="U28" i="11"/>
  <c r="V28" i="11"/>
  <c r="W28" i="11"/>
  <c r="X28" i="11"/>
  <c r="Y28" i="11"/>
  <c r="C29" i="11"/>
  <c r="D29" i="11"/>
  <c r="E29" i="11"/>
  <c r="F29" i="11"/>
  <c r="G29" i="11"/>
  <c r="H29" i="11"/>
  <c r="I29" i="11"/>
  <c r="J29" i="11"/>
  <c r="K29" i="11"/>
  <c r="L29" i="11"/>
  <c r="M29" i="11"/>
  <c r="N29" i="11"/>
  <c r="O29" i="11"/>
  <c r="P29" i="11"/>
  <c r="Q29" i="11"/>
  <c r="R29" i="11"/>
  <c r="S29" i="11"/>
  <c r="T29" i="11"/>
  <c r="U29" i="11"/>
  <c r="V29" i="11"/>
  <c r="W29" i="11"/>
  <c r="X29" i="11"/>
  <c r="Y29" i="11"/>
  <c r="C30" i="11"/>
  <c r="D30" i="11"/>
  <c r="E30" i="11"/>
  <c r="F30" i="11"/>
  <c r="G30" i="11"/>
  <c r="H30" i="11"/>
  <c r="I30" i="11"/>
  <c r="J30" i="11"/>
  <c r="K30" i="11"/>
  <c r="L30" i="11"/>
  <c r="M30" i="11"/>
  <c r="N30" i="11"/>
  <c r="O30" i="11"/>
  <c r="P30" i="11"/>
  <c r="Q30" i="11"/>
  <c r="R30" i="11"/>
  <c r="S30" i="11"/>
  <c r="T30" i="11"/>
  <c r="U30" i="11"/>
  <c r="V30" i="11"/>
  <c r="W30" i="11"/>
  <c r="X30" i="11"/>
  <c r="Y30" i="11"/>
  <c r="C31" i="11"/>
  <c r="D31" i="11"/>
  <c r="E31" i="11"/>
  <c r="F31" i="11"/>
  <c r="G31" i="11"/>
  <c r="H31" i="11"/>
  <c r="I31" i="11"/>
  <c r="J31" i="11"/>
  <c r="K31" i="11"/>
  <c r="L31" i="11"/>
  <c r="M31" i="11"/>
  <c r="N31" i="11"/>
  <c r="O31" i="11"/>
  <c r="P31" i="11"/>
  <c r="Q31" i="11"/>
  <c r="R31" i="11"/>
  <c r="S31" i="11"/>
  <c r="T31" i="11"/>
  <c r="U31" i="11"/>
  <c r="V31" i="11"/>
  <c r="W31" i="11"/>
  <c r="X31" i="11"/>
  <c r="Y31" i="11"/>
  <c r="C32" i="11"/>
  <c r="D32" i="11"/>
  <c r="E32" i="11"/>
  <c r="F32" i="11"/>
  <c r="G32" i="11"/>
  <c r="H32" i="11"/>
  <c r="I32" i="11"/>
  <c r="J32" i="11"/>
  <c r="K32" i="11"/>
  <c r="L32" i="11"/>
  <c r="M32" i="11"/>
  <c r="N32" i="11"/>
  <c r="O32" i="11"/>
  <c r="P32" i="11"/>
  <c r="Q32" i="11"/>
  <c r="R32" i="11"/>
  <c r="S32" i="11"/>
  <c r="T32" i="11"/>
  <c r="U32" i="11"/>
  <c r="V32" i="11"/>
  <c r="W32" i="11"/>
  <c r="X32" i="11"/>
  <c r="Y32" i="11"/>
  <c r="C33" i="11"/>
  <c r="D33" i="11"/>
  <c r="E33" i="11"/>
  <c r="F33" i="11"/>
  <c r="G33" i="11"/>
  <c r="H33" i="11"/>
  <c r="I33" i="11"/>
  <c r="J33" i="11"/>
  <c r="K33" i="11"/>
  <c r="L33" i="11"/>
  <c r="M33" i="11"/>
  <c r="N33" i="11"/>
  <c r="O33" i="11"/>
  <c r="P33" i="11"/>
  <c r="Q33" i="11"/>
  <c r="R33" i="11"/>
  <c r="S33" i="11"/>
  <c r="T33" i="11"/>
  <c r="U33" i="11"/>
  <c r="V33" i="11"/>
  <c r="W33" i="11"/>
  <c r="X33" i="11"/>
  <c r="Y33" i="11"/>
  <c r="C34" i="11"/>
  <c r="D34" i="11"/>
  <c r="E34" i="11"/>
  <c r="F34" i="11"/>
  <c r="G34" i="11"/>
  <c r="H34" i="11"/>
  <c r="I34" i="11"/>
  <c r="J34" i="11"/>
  <c r="K34" i="11"/>
  <c r="L34" i="11"/>
  <c r="M34" i="11"/>
  <c r="N34" i="11"/>
  <c r="O34" i="11"/>
  <c r="P34" i="11"/>
  <c r="Q34" i="11"/>
  <c r="R34" i="11"/>
  <c r="S34" i="11"/>
  <c r="T34" i="11"/>
  <c r="U34" i="11"/>
  <c r="V34" i="11"/>
  <c r="W34" i="11"/>
  <c r="X34" i="11"/>
  <c r="Y34" i="11"/>
  <c r="C35" i="11"/>
  <c r="D35" i="11"/>
  <c r="E35" i="11"/>
  <c r="F35" i="11"/>
  <c r="G35" i="11"/>
  <c r="H35" i="11"/>
  <c r="I35" i="11"/>
  <c r="J35" i="11"/>
  <c r="K35" i="11"/>
  <c r="L35" i="11"/>
  <c r="M35" i="11"/>
  <c r="N35" i="11"/>
  <c r="O35" i="11"/>
  <c r="P35" i="11"/>
  <c r="Q35" i="11"/>
  <c r="R35" i="11"/>
  <c r="S35" i="11"/>
  <c r="T35" i="11"/>
  <c r="U35" i="11"/>
  <c r="V35" i="11"/>
  <c r="W35" i="11"/>
  <c r="X35" i="11"/>
  <c r="Y35" i="11"/>
  <c r="C36" i="11"/>
  <c r="D36" i="11"/>
  <c r="E36" i="11"/>
  <c r="F36" i="11"/>
  <c r="G36" i="11"/>
  <c r="H36" i="11"/>
  <c r="I36" i="11"/>
  <c r="J36" i="11"/>
  <c r="K36" i="11"/>
  <c r="L36" i="11"/>
  <c r="M36" i="11"/>
  <c r="N36" i="11"/>
  <c r="O36" i="11"/>
  <c r="P36" i="11"/>
  <c r="Q36" i="11"/>
  <c r="R36" i="11"/>
  <c r="S36" i="11"/>
  <c r="T36" i="11"/>
  <c r="U36" i="11"/>
  <c r="V36" i="11"/>
  <c r="W36" i="11"/>
  <c r="X36" i="11"/>
  <c r="Y36" i="11"/>
  <c r="D2" i="11"/>
  <c r="E2" i="11"/>
  <c r="F2" i="11"/>
  <c r="G2" i="11"/>
  <c r="H2" i="11"/>
  <c r="I2" i="11"/>
  <c r="J2" i="11"/>
  <c r="K2" i="11"/>
  <c r="L2" i="11"/>
  <c r="M2" i="11"/>
  <c r="N2" i="11"/>
  <c r="O2" i="11"/>
  <c r="P2" i="11"/>
  <c r="Q2" i="11"/>
  <c r="R2" i="11"/>
  <c r="S2" i="11"/>
  <c r="T2" i="11"/>
  <c r="U2" i="11"/>
  <c r="V2" i="11"/>
  <c r="W2" i="11"/>
  <c r="X2" i="11"/>
  <c r="Y2" i="11"/>
  <c r="C2" i="11"/>
  <c r="C2" i="12"/>
  <c r="C3" i="12" s="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2" i="11"/>
  <c r="A41" i="11"/>
  <c r="A39" i="11"/>
  <c r="A40" i="11"/>
  <c r="A29" i="11"/>
  <c r="A30" i="11"/>
  <c r="A31" i="11"/>
  <c r="A32" i="11"/>
  <c r="A33" i="11"/>
  <c r="A34" i="11"/>
  <c r="A35" i="11"/>
  <c r="A36" i="11"/>
  <c r="A37" i="11"/>
  <c r="A38"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 i="11"/>
  <c r="M43" i="15" l="1"/>
  <c r="L48" i="15"/>
  <c r="J48" i="15"/>
  <c r="Q48" i="15"/>
  <c r="I48" i="15"/>
  <c r="Q47" i="15"/>
  <c r="I47" i="15"/>
  <c r="Q46" i="15"/>
  <c r="I46" i="15"/>
  <c r="Q45" i="15"/>
  <c r="I45" i="15"/>
  <c r="M44" i="15"/>
  <c r="Q43" i="15"/>
  <c r="I43" i="15"/>
  <c r="Q42" i="15"/>
  <c r="I42" i="15"/>
  <c r="M42" i="15"/>
  <c r="P48" i="15"/>
  <c r="H48" i="15"/>
  <c r="P47" i="15"/>
  <c r="H47" i="15"/>
  <c r="P46" i="15"/>
  <c r="H46" i="15"/>
  <c r="P45" i="15"/>
  <c r="H45" i="15"/>
  <c r="L44" i="15"/>
  <c r="L43" i="15"/>
  <c r="P43" i="15"/>
  <c r="H43" i="15"/>
  <c r="P42" i="15"/>
  <c r="H42" i="15"/>
  <c r="L42" i="15"/>
  <c r="O48" i="15"/>
  <c r="G48" i="15"/>
  <c r="O47" i="15"/>
  <c r="G47" i="15"/>
  <c r="O46" i="15"/>
  <c r="G46" i="15"/>
  <c r="O45" i="15"/>
  <c r="G45" i="15"/>
  <c r="K44" i="15"/>
  <c r="K43" i="15"/>
  <c r="O43" i="15"/>
  <c r="G43" i="15"/>
  <c r="O42" i="15"/>
  <c r="G42" i="15"/>
  <c r="K42" i="15"/>
  <c r="N48" i="15"/>
  <c r="F48" i="15"/>
  <c r="J47" i="15"/>
  <c r="N47" i="15"/>
  <c r="F47" i="15"/>
  <c r="N46" i="15"/>
  <c r="F46" i="15"/>
  <c r="N45" i="15"/>
  <c r="F45" i="15"/>
  <c r="J44" i="15"/>
  <c r="J43" i="15"/>
  <c r="N43" i="15"/>
  <c r="F43" i="15"/>
  <c r="N42" i="15"/>
  <c r="J42" i="15"/>
  <c r="M48" i="15"/>
  <c r="M47" i="15"/>
  <c r="M46" i="15"/>
  <c r="M45" i="15"/>
  <c r="Q44" i="15"/>
  <c r="I44" i="15"/>
  <c r="L47" i="15"/>
  <c r="L46" i="15"/>
  <c r="L45" i="15"/>
  <c r="P44" i="15"/>
  <c r="H44" i="15"/>
  <c r="K48" i="15"/>
  <c r="K47" i="15"/>
  <c r="K46" i="15"/>
  <c r="K45" i="15"/>
  <c r="O44" i="15"/>
  <c r="G44" i="15"/>
  <c r="J46" i="15"/>
  <c r="J45" i="15"/>
  <c r="N44" i="15"/>
  <c r="F44" i="15"/>
  <c r="D59" i="9"/>
  <c r="D55" i="9"/>
  <c r="D11" i="9"/>
  <c r="D10" i="9"/>
  <c r="D9" i="9"/>
  <c r="D8" i="9"/>
  <c r="D7" i="9"/>
  <c r="D59" i="8"/>
  <c r="D55" i="8"/>
  <c r="D11" i="8"/>
  <c r="D10" i="8"/>
  <c r="D9" i="8"/>
  <c r="D8" i="8"/>
  <c r="D7" i="8"/>
  <c r="D59" i="7"/>
  <c r="D55" i="7"/>
  <c r="D11" i="7"/>
  <c r="D10" i="7"/>
  <c r="D9" i="7"/>
  <c r="D8" i="7"/>
  <c r="D7" i="7"/>
  <c r="D59" i="6"/>
  <c r="D55" i="6"/>
  <c r="D11" i="6"/>
  <c r="D10" i="6"/>
  <c r="D9" i="6"/>
  <c r="D8" i="6"/>
  <c r="D7" i="6"/>
  <c r="D59" i="5"/>
  <c r="D55" i="5"/>
  <c r="D11" i="5"/>
  <c r="D10" i="5"/>
  <c r="D9" i="5"/>
  <c r="D8" i="5"/>
  <c r="D7" i="5"/>
  <c r="D59" i="4"/>
  <c r="D55" i="4"/>
  <c r="D11" i="4"/>
  <c r="D10" i="4"/>
  <c r="D9" i="4"/>
  <c r="D8" i="4"/>
  <c r="D7" i="4"/>
  <c r="C6" i="3"/>
  <c r="A9" i="2"/>
  <c r="A8" i="2"/>
  <c r="A7" i="2"/>
  <c r="A6" i="2"/>
  <c r="A5" i="2"/>
  <c r="A4" i="2"/>
  <c r="A13" i="1"/>
  <c r="A11" i="1"/>
  <c r="A9" i="1"/>
</calcChain>
</file>

<file path=xl/sharedStrings.xml><?xml version="1.0" encoding="utf-8"?>
<sst xmlns="http://schemas.openxmlformats.org/spreadsheetml/2006/main" count="1555" uniqueCount="157">
  <si>
    <t>EEP - Annex F - Final Energy Demand</t>
  </si>
  <si>
    <t>The 'Table_of_contents' sheet contains details of the scenarios published.</t>
  </si>
  <si>
    <t>The 'Notes' sheet contains details of key assumptions. Some cells in tables may refer to notes which can also be found on this sheet. Note markers are presented in square brackets, for example: [note 1].</t>
  </si>
  <si>
    <t>Publication details</t>
  </si>
  <si>
    <t>EEP 2022-2040 (all scenarios except pre-LCTP baseline)</t>
  </si>
  <si>
    <t>Version details</t>
  </si>
  <si>
    <t>This data was published on: Nov 30th 2023. 
The pre-LCTP baseline will be published once it is available.</t>
  </si>
  <si>
    <t>Collection</t>
  </si>
  <si>
    <t>From</t>
  </si>
  <si>
    <t>Contact details</t>
  </si>
  <si>
    <t>Table of contents</t>
  </si>
  <si>
    <t>This worksheet contains one table.</t>
  </si>
  <si>
    <t>scenario</t>
  </si>
  <si>
    <t>Scenario name</t>
  </si>
  <si>
    <t>Scenario Description</t>
  </si>
  <si>
    <t>Fossil fuel price assumptions</t>
  </si>
  <si>
    <t>Economic assumptions</t>
  </si>
  <si>
    <t>Policy assumptions</t>
  </si>
  <si>
    <t>GWPs</t>
  </si>
  <si>
    <t>Reference</t>
  </si>
  <si>
    <t>Central</t>
  </si>
  <si>
    <t>Existing &amp; planned</t>
  </si>
  <si>
    <t>AR5 without feedback</t>
  </si>
  <si>
    <t>Fossil Fuel Prices - Low</t>
  </si>
  <si>
    <t>Reference assumptions with lower fossil fuel prices</t>
  </si>
  <si>
    <t>Low</t>
  </si>
  <si>
    <t>Fossil Fuel Prices - High</t>
  </si>
  <si>
    <t>Reference assumptions with higher fossil fuel prices</t>
  </si>
  <si>
    <t>High</t>
  </si>
  <si>
    <t>Economic Growth - Low</t>
  </si>
  <si>
    <t>Reference assumptions with lower economic growth</t>
  </si>
  <si>
    <t>Economic Growth - High</t>
  </si>
  <si>
    <t>Reference assumptions with higher economic growth</t>
  </si>
  <si>
    <t>With Existing Measures</t>
  </si>
  <si>
    <t>Reference assumptions, but excluding planned policies</t>
  </si>
  <si>
    <t>Existing</t>
  </si>
  <si>
    <t>Notes</t>
  </si>
  <si>
    <t>This worksheet contains one table. Some cells in the 'Link' column are empty where no relevant link is required.</t>
  </si>
  <si>
    <t>Note</t>
  </si>
  <si>
    <t>Note text</t>
  </si>
  <si>
    <t>Link</t>
  </si>
  <si>
    <t>[note 1]</t>
  </si>
  <si>
    <t>Annex M for EEP 2022-2040 contains details of how we vary the growth and price inputs for the different scenarios in this annex.</t>
  </si>
  <si>
    <t>[note 2]</t>
  </si>
  <si>
    <t>This reflects a set of assumptions for growth and prices. This does not reflect a desired or preferred outcome for Government.</t>
  </si>
  <si>
    <t>[note 3]</t>
  </si>
  <si>
    <t xml:space="preserve">The geographic coverage of figures is the UK. It excludes the Crown dependencies (Isle of Man &amp; Channel Islands) and the UK Overseas Territories. This is broadly consistent with the Digest of UK Energy Statistics (DUKES). Note, however, that DUKES includes UK sales of fuels to the Crown Dependencies since HMRC does not treat these as exports. We include figures for international aviation but not international shipping. This is also consistent with DUKES but differs from the Inventory's treatment of emissions. The Inventory excludes both international aviation and international shipping. </t>
  </si>
  <si>
    <t>[note 4]</t>
  </si>
  <si>
    <t>We present energy figures on a basis consistent with DUKES final consumption Table 1.1 except that we do not show heat sold under contract.</t>
  </si>
  <si>
    <t>[note 5]</t>
  </si>
  <si>
    <t>"Solid / manufactured fuels" includes steam coal, anthracite, manufactured sold fuels, benzole, tars, blast furnace gas and coke oven gas.</t>
  </si>
  <si>
    <t>[note 6]</t>
  </si>
  <si>
    <t>The Commercial sector also includes the "Miscellaneous" category used in DUKES.</t>
  </si>
  <si>
    <t>[note 7]</t>
  </si>
  <si>
    <t>"Residential" corresponds to the DUKES "domestic" sector.</t>
  </si>
  <si>
    <t>[note 8]</t>
  </si>
  <si>
    <t>Taken together "Iron &amp; Steel" and "Other Industry sectors" correspond to the DUKES industry sector.</t>
  </si>
  <si>
    <t>[note 9]</t>
  </si>
  <si>
    <t>"Public services" corresponds to the DUKES "public administration" sector.</t>
  </si>
  <si>
    <t>[note 10]</t>
  </si>
  <si>
    <t>"Aviation fuel" in the transport block includes fuels for international aviation.</t>
  </si>
  <si>
    <t>[note 11]</t>
  </si>
  <si>
    <t>"Renewables" in transport are biofuels: bioethanol and biodiesel.</t>
  </si>
  <si>
    <t>Reference - Annex F - Final Energy Demand</t>
  </si>
  <si>
    <t>This worksheet contains one table. Some cells refer to notes which can be found on the notes worksheet. Note markers are presented in square brackets, for example: [note 1].</t>
  </si>
  <si>
    <t>coverage</t>
  </si>
  <si>
    <t>fuel</t>
  </si>
  <si>
    <t>units</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</si>
  <si>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</si>
  <si>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</si>
  <si>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</si>
  <si>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</si>
  <si>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</si>
  <si>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</si>
  <si>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</si>
  <si>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</si>
  <si>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</si>
  <si>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</si>
  <si>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</si>
  <si>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</si>
  <si>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</si>
  <si>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</si>
  <si>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</si>
  <si>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</si>
  <si>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</si>
  <si>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</si>
  <si>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</si>
  <si>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</si>
  <si>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</si>
  <si>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</si>
  <si>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</si>
  <si>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</si>
  <si>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</si>
  <si>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</si>
  <si>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</si>
  <si>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</si>
  <si>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</si>
  <si>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</si>
  <si>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</si>
  <si>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</si>
  <si>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</si>
  <si>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</si>
  <si>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</si>
  <si>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</si>
  <si>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</si>
  <si>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</si>
  <si>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</si>
  <si>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</si>
  <si>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</si>
  <si>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Total including international aviation</t>
  </si>
  <si>
    <t>Total</t>
  </si>
  <si>
    <t>ktoe</t>
  </si>
  <si>
    <t>Total excluding international aviation</t>
  </si>
  <si>
    <t>Agriculture</t>
  </si>
  <si>
    <t>Commercial Services</t>
  </si>
  <si>
    <t>Residential</t>
  </si>
  <si>
    <t>Iron &amp; Steel</t>
  </si>
  <si>
    <t>Other Industry sectors</t>
  </si>
  <si>
    <t>Public services</t>
  </si>
  <si>
    <t>Transport</t>
  </si>
  <si>
    <t>Electricity</t>
  </si>
  <si>
    <t>Natural gas</t>
  </si>
  <si>
    <t>Petroleum products</t>
  </si>
  <si>
    <t>Renewables</t>
  </si>
  <si>
    <t>Solid / manufactured fuels</t>
  </si>
  <si>
    <t>Petroleum products (Aviation)</t>
  </si>
  <si>
    <t>Petroleum products (Rail)</t>
  </si>
  <si>
    <t>Petroleum products (Road transport)</t>
  </si>
  <si>
    <t>Petroleum products (Shipping)</t>
  </si>
  <si>
    <t>International aviation</t>
  </si>
  <si>
    <t>Fossil Fuel Prices - Low - Annex F - Final Energy Demand</t>
  </si>
  <si>
    <t>Fossil Fuel Prices - High - Annex F - Final Energy Demand</t>
  </si>
  <si>
    <t>Economic Growth - Low - Annex F - Final Energy Demand</t>
  </si>
  <si>
    <t>Economic Growth - High - Annex F - Final Energy Demand</t>
  </si>
  <si>
    <t>With Existing Measures - Annex F - Final Energy Demand</t>
  </si>
  <si>
    <t>ktoe/TWh</t>
  </si>
  <si>
    <t>Dukes Conversion Rate</t>
  </si>
  <si>
    <t>ktoe/GWh</t>
  </si>
  <si>
    <t>Industry</t>
  </si>
  <si>
    <t>Energy Source</t>
  </si>
  <si>
    <t>2018-2022 Average</t>
  </si>
  <si>
    <t>Natural Gas</t>
  </si>
  <si>
    <t>Present Demand (TWh)</t>
  </si>
  <si>
    <t>Predicted Electricity Demand (TWh)</t>
  </si>
  <si>
    <t>Sector</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</si>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</sst>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quot;-&quot;#,##0;&quot;-&quot;"/>
    <numFmt numFmtId="165" formatCode="0.0%"/>
    <numFmt numFmtId="166" formatCode="0.00000000000000000"/>
  </numFmts>
  <fonts count="10" x14ac:knownFonts="1">
    <font>
      <sz val="11"/>
      <color rgb="FF000000"/>
      <name val="Calibri"/>
      <family val="2"/>
    </font>
    <font>
      <i/>
      <sz val="12"/>
      <color rgb="FF7F7F7F"/>
      <name val="Calibri"/>
      <family val="2"/>
      <scheme val="minor"/>
    </font>
    <font>
      <b/>
      <sz val="16"/>
      <color rgb="FF000000"/>
      <name val="Calibri"/>
      <family val="2"/>
    </font>
    <font>
      <b/>
      <sz val="14"/>
      <color rgb="FF000000"/>
      <name val="Calibri"/>
      <family val="2"/>
    </font>
    <font>
      <u/>
      <sz val="11"/>
      <color rgb="FF0000FF"/>
      <name val="Calibri"/>
      <family val="2"/>
    </font>
    <font>
      <b/>
      <sz val="11"/>
      <color rgb="FF000000"/>
      <name val="Calibri"/>
      <family val="2"/>
    </font>
    <font>
      <sz val="11"/>
      <color rgb="FF000000"/>
      <name val="Calibri"/>
      <family val="2"/>
    </font>
    <font>
      <sz val="8"/>
      <name val="Calibri"/>
      <family val="2"/>
    </font>
    <font>
      <b/>
      <sz val="12"/>
      <color rgb="FF3F3F3F"/>
      <name val="Calibri"/>
      <family val="2"/>
      <scheme val="minor"/>
    </font>
    <font>
      <sz val="14"/>
      <color rgb="FF000000"/>
      <name val="Courier New"/>
      <family val="1"/>
    </font>
  </fonts>
  <fills count="3">
    <fill>
      <patternFill patternType="none"/>
    </fill>
    <fill>
      <patternFill patternType="gray125"/>
    </fill>
    <fill>
      <patternFill patternType="solid">
        <fgColor rgb="FFF2F2F2"/>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5">
    <xf numFmtId="0" fontId="0" fillId="0" borderId="0"/>
    <xf numFmtId="0" fontId="2" fillId="0" borderId="0" applyNumberFormat="0" applyFill="0" applyBorder="0" applyAlignment="0" applyProtection="0"/>
    <xf numFmtId="0" fontId="1" fillId="0" borderId="0" applyNumberFormat="0" applyFill="0" applyBorder="0" applyAlignment="0" applyProtection="0"/>
    <xf numFmtId="9" fontId="6" fillId="0" borderId="0" applyFont="0" applyFill="0" applyBorder="0" applyAlignment="0" applyProtection="0"/>
    <xf numFmtId="0" fontId="8" fillId="2" borderId="1" applyNumberFormat="0" applyAlignment="0" applyProtection="0"/>
  </cellStyleXfs>
  <cellXfs count="26">
    <xf numFmtId="0" fontId="0" fillId="0" borderId="0" xfId="0"/>
    <xf numFmtId="0" fontId="2" fillId="0" borderId="0" xfId="1" applyAlignment="1">
      <alignment wrapText="1"/>
    </xf>
    <xf numFmtId="0" fontId="0" fillId="0" borderId="0" xfId="0" applyAlignment="1">
      <alignment wrapText="1"/>
    </xf>
    <xf numFmtId="0" fontId="3" fillId="0" borderId="0" xfId="0" applyFont="1" applyAlignment="1">
      <alignment wrapText="1"/>
    </xf>
    <xf numFmtId="0" fontId="4" fillId="0" borderId="0" xfId="0" applyFont="1" applyAlignment="1">
      <alignment wrapText="1"/>
    </xf>
    <xf numFmtId="0" fontId="2" fillId="0" borderId="0" xfId="1"/>
    <xf numFmtId="0" fontId="5" fillId="0" borderId="0" xfId="0" applyFont="1" applyAlignment="1">
      <alignment wrapText="1"/>
    </xf>
    <xf numFmtId="0" fontId="4" fillId="0" borderId="0" xfId="0" applyFont="1" applyAlignment="1">
      <alignment vertical="top" wrapText="1"/>
    </xf>
    <xf numFmtId="0" fontId="0" fillId="0" borderId="0" xfId="0" applyAlignment="1">
      <alignment vertical="top" wrapText="1"/>
    </xf>
    <xf numFmtId="0" fontId="5" fillId="0" borderId="0" xfId="0" applyFont="1" applyAlignment="1">
      <alignment horizontal="right" wrapText="1"/>
    </xf>
    <xf numFmtId="164" fontId="0" fillId="0" borderId="0" xfId="0" applyNumberFormat="1"/>
    <xf numFmtId="164" fontId="4" fillId="0" borderId="0" xfId="0" applyNumberFormat="1" applyFont="1"/>
    <xf numFmtId="11" fontId="0" fillId="0" borderId="0" xfId="0" applyNumberFormat="1"/>
    <xf numFmtId="0" fontId="1" fillId="0" borderId="0" xfId="2"/>
    <xf numFmtId="0" fontId="5" fillId="0" borderId="0" xfId="0" applyFont="1"/>
    <xf numFmtId="0" fontId="5" fillId="0" borderId="0" xfId="0" applyFont="1" applyAlignment="1">
      <alignment horizontal="right"/>
    </xf>
    <xf numFmtId="0" fontId="0" fillId="0" borderId="0" xfId="0" applyAlignment="1">
      <alignment horizontal="right"/>
    </xf>
    <xf numFmtId="2" fontId="0" fillId="0" borderId="0" xfId="0" applyNumberFormat="1" applyAlignment="1">
      <alignment horizontal="right"/>
    </xf>
    <xf numFmtId="9" fontId="0" fillId="0" borderId="0" xfId="3" applyFont="1"/>
    <xf numFmtId="0" fontId="0" fillId="0" borderId="0" xfId="0" applyAlignment="1">
      <alignment horizontal="left"/>
    </xf>
    <xf numFmtId="0" fontId="5" fillId="0" borderId="0" xfId="0" applyFont="1" applyAlignment="1">
      <alignment horizontal="left"/>
    </xf>
    <xf numFmtId="165" fontId="0" fillId="0" borderId="0" xfId="3" applyNumberFormat="1" applyFont="1"/>
    <xf numFmtId="2" fontId="0" fillId="0" borderId="0" xfId="3" applyNumberFormat="1" applyFont="1"/>
    <xf numFmtId="166" fontId="0" fillId="0" borderId="0" xfId="0" applyNumberFormat="1"/>
    <xf numFmtId="2" fontId="8" fillId="2" borderId="1" xfId="4" applyNumberFormat="1"/>
    <xf numFmtId="0" fontId="9" fillId="0" borderId="0" xfId="0" applyFont="1"/>
  </cellXfs>
  <cellStyles count="5">
    <cellStyle name="Explanatory Text" xfId="2" builtinId="53"/>
    <cellStyle name="Heading 1" xfId="1" builtinId="16" customBuiltin="1"/>
    <cellStyle name="Normal" xfId="0" builtinId="0" customBuiltin="1"/>
    <cellStyle name="Output" xfId="4" builtinId="21"/>
    <cellStyle name="Per 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GB" sz="1600" b="1"/>
              <a:t>Electricity</a:t>
            </a:r>
            <a:r>
              <a:rPr lang="en-GB" sz="1600" b="1" baseline="0"/>
              <a:t> Demand by Month (TWh)</a:t>
            </a:r>
            <a:endParaRPr lang="en-GB" sz="1600" b="1"/>
          </a:p>
        </c:rich>
      </c:tx>
      <c:layout>
        <c:manualLayout>
          <c:xMode val="edge"/>
          <c:yMode val="edge"/>
          <c:x val="0.34587837284754963"/>
          <c:y val="1.5758569497684519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8869725599621941E-2"/>
          <c:y val="0.13759411490992884"/>
          <c:w val="0.71872858065066447"/>
          <c:h val="0.79228556867784894"/>
        </c:manualLayout>
      </c:layout>
      <c:barChart>
        <c:barDir val="col"/>
        <c:grouping val="stacked"/>
        <c:varyColors val="0"/>
        <c:ser>
          <c:idx val="5"/>
          <c:order val="0"/>
          <c:tx>
            <c:strRef>
              <c:f>Sheet3!$E$47</c:f>
              <c:strCache>
                <c:ptCount val="1"/>
                <c:pt idx="0">
                  <c:v>Residential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Sheet3!$F$2:$Q$2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Sheet3!$F$47:$Q$47</c:f>
              <c:numCache>
                <c:formatCode>0.00</c:formatCode>
                <c:ptCount val="12"/>
                <c:pt idx="0">
                  <c:v>20.643956887018334</c:v>
                </c:pt>
                <c:pt idx="1">
                  <c:v>18.336202678279328</c:v>
                </c:pt>
                <c:pt idx="2">
                  <c:v>19.241467603117332</c:v>
                </c:pt>
                <c:pt idx="3">
                  <c:v>17.496173895203331</c:v>
                </c:pt>
                <c:pt idx="4">
                  <c:v>16.356077044259333</c:v>
                </c:pt>
                <c:pt idx="5">
                  <c:v>14.405210489102332</c:v>
                </c:pt>
                <c:pt idx="6">
                  <c:v>14.589692044612333</c:v>
                </c:pt>
                <c:pt idx="7">
                  <c:v>14.320447649223334</c:v>
                </c:pt>
                <c:pt idx="8">
                  <c:v>14.410967335317334</c:v>
                </c:pt>
                <c:pt idx="9">
                  <c:v>16.727314710171331</c:v>
                </c:pt>
                <c:pt idx="10">
                  <c:v>18.059899817309333</c:v>
                </c:pt>
                <c:pt idx="11">
                  <c:v>19.38496512015233</c:v>
                </c:pt>
              </c:numCache>
            </c:numRef>
          </c:val>
          <c:extLst>
            <c:ext xmlns:c16="http://schemas.microsoft.com/office/drawing/2014/chart" uri="{C3380CC4-5D6E-409C-BE32-E72D297353CC}">
              <c16:uniqueId val="{00000005-506E-F247-9FD3-3A646A70EA4F}"/>
            </c:ext>
          </c:extLst>
        </c:ser>
        <c:ser>
          <c:idx val="6"/>
          <c:order val="1"/>
          <c:tx>
            <c:strRef>
              <c:f>Sheet3!$E$48</c:f>
              <c:strCache>
                <c:ptCount val="1"/>
                <c:pt idx="0">
                  <c:v>Transport</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Sheet3!$F$2:$Q$2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Sheet3!$F$48:$Q$48</c:f>
              <c:numCache>
                <c:formatCode>0.00</c:formatCode>
                <c:ptCount val="12"/>
                <c:pt idx="0">
                  <c:v>10.569764731031665</c:v>
                </c:pt>
                <c:pt idx="1">
                  <c:v>10.346226861916666</c:v>
                </c:pt>
                <c:pt idx="2">
                  <c:v>10.501461512762667</c:v>
                </c:pt>
                <c:pt idx="3">
                  <c:v>10.336607389658665</c:v>
                </c:pt>
                <c:pt idx="4">
                  <c:v>10.282358919822665</c:v>
                </c:pt>
                <c:pt idx="5">
                  <c:v>10.099282376678666</c:v>
                </c:pt>
                <c:pt idx="6">
                  <c:v>10.099406606784667</c:v>
                </c:pt>
                <c:pt idx="7">
                  <c:v>10.103770455405666</c:v>
                </c:pt>
                <c:pt idx="8">
                  <c:v>10.107014922411667</c:v>
                </c:pt>
                <c:pt idx="9">
                  <c:v>10.303789562374668</c:v>
                </c:pt>
                <c:pt idx="10">
                  <c:v>10.368613679204667</c:v>
                </c:pt>
                <c:pt idx="11">
                  <c:v>10.535637180420666</c:v>
                </c:pt>
              </c:numCache>
            </c:numRef>
          </c:val>
          <c:extLst>
            <c:ext xmlns:c16="http://schemas.microsoft.com/office/drawing/2014/chart" uri="{C3380CC4-5D6E-409C-BE32-E72D297353CC}">
              <c16:uniqueId val="{00000006-506E-F247-9FD3-3A646A70EA4F}"/>
            </c:ext>
          </c:extLst>
        </c:ser>
        <c:ser>
          <c:idx val="3"/>
          <c:order val="2"/>
          <c:tx>
            <c:strRef>
              <c:f>Sheet3!$E$45</c:f>
              <c:strCache>
                <c:ptCount val="1"/>
                <c:pt idx="0">
                  <c:v>Other Industry sectors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Sheet3!$F$2:$Q$2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Sheet3!$F$45:$Q$45</c:f>
              <c:numCache>
                <c:formatCode>0.00</c:formatCode>
                <c:ptCount val="12"/>
                <c:pt idx="0">
                  <c:v>9.7231685113450013</c:v>
                </c:pt>
                <c:pt idx="1">
                  <c:v>8.8606403259939999</c:v>
                </c:pt>
                <c:pt idx="2">
                  <c:v>9.4670123763280003</c:v>
                </c:pt>
                <c:pt idx="3">
                  <c:v>8.8313772832339996</c:v>
                </c:pt>
                <c:pt idx="4">
                  <c:v>8.6282081577860019</c:v>
                </c:pt>
                <c:pt idx="5">
                  <c:v>7.9224462729349998</c:v>
                </c:pt>
                <c:pt idx="6">
                  <c:v>7.9209831207970005</c:v>
                </c:pt>
                <c:pt idx="7">
                  <c:v>7.9411537181279996</c:v>
                </c:pt>
                <c:pt idx="8">
                  <c:v>7.9530679569659997</c:v>
                </c:pt>
                <c:pt idx="9">
                  <c:v>8.7093085905780008</c:v>
                </c:pt>
                <c:pt idx="10">
                  <c:v>8.9524008672199997</c:v>
                </c:pt>
                <c:pt idx="11">
                  <c:v>9.6010998186890006</c:v>
                </c:pt>
              </c:numCache>
            </c:numRef>
          </c:val>
          <c:extLst>
            <c:ext xmlns:c16="http://schemas.microsoft.com/office/drawing/2014/chart" uri="{C3380CC4-5D6E-409C-BE32-E72D297353CC}">
              <c16:uniqueId val="{00000003-506E-F247-9FD3-3A646A70EA4F}"/>
            </c:ext>
          </c:extLst>
        </c:ser>
        <c:ser>
          <c:idx val="1"/>
          <c:order val="3"/>
          <c:tx>
            <c:strRef>
              <c:f>Sheet3!$E$43</c:f>
              <c:strCache>
                <c:ptCount val="1"/>
                <c:pt idx="0">
                  <c:v>Commercial Services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Sheet3!$F$2:$Q$2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Sheet3!$F$43:$Q$43</c:f>
              <c:numCache>
                <c:formatCode>0.00</c:formatCode>
                <c:ptCount val="12"/>
                <c:pt idx="0">
                  <c:v>9.6667507634216676</c:v>
                </c:pt>
                <c:pt idx="1">
                  <c:v>8.7455540032406667</c:v>
                </c:pt>
                <c:pt idx="2">
                  <c:v>9.2612981008586672</c:v>
                </c:pt>
                <c:pt idx="3">
                  <c:v>8.5742245790386669</c:v>
                </c:pt>
                <c:pt idx="4">
                  <c:v>8.2475443660666681</c:v>
                </c:pt>
                <c:pt idx="5">
                  <c:v>7.4822743851646667</c:v>
                </c:pt>
                <c:pt idx="6">
                  <c:v>7.5153560980106668</c:v>
                </c:pt>
                <c:pt idx="7">
                  <c:v>7.4774628652656672</c:v>
                </c:pt>
                <c:pt idx="8">
                  <c:v>7.5009712955076671</c:v>
                </c:pt>
                <c:pt idx="9">
                  <c:v>8.3625259787466675</c:v>
                </c:pt>
                <c:pt idx="10">
                  <c:v>8.7475990297486668</c:v>
                </c:pt>
                <c:pt idx="11">
                  <c:v>9.3649211932066674</c:v>
                </c:pt>
              </c:numCache>
            </c:numRef>
          </c:val>
          <c:extLst>
            <c:ext xmlns:c16="http://schemas.microsoft.com/office/drawing/2014/chart" uri="{C3380CC4-5D6E-409C-BE32-E72D297353CC}">
              <c16:uniqueId val="{00000001-506E-F247-9FD3-3A646A70EA4F}"/>
            </c:ext>
          </c:extLst>
        </c:ser>
        <c:ser>
          <c:idx val="4"/>
          <c:order val="4"/>
          <c:tx>
            <c:strRef>
              <c:f>Sheet3!$E$46</c:f>
              <c:strCache>
                <c:ptCount val="1"/>
                <c:pt idx="0">
                  <c:v>Public services</c:v>
                </c:pt>
              </c:strCache>
            </c:strRef>
          </c:tx>
          <c:spPr>
            <a:solidFill>
              <a:schemeClr val="accent5"/>
            </a:solidFill>
            <a:ln>
              <a:noFill/>
            </a:ln>
            <a:effectLst/>
          </c:spPr>
          <c:invertIfNegative val="0"/>
          <c:dLbls>
            <c:delete val="1"/>
          </c:dLbls>
          <c:cat>
            <c:strRef>
              <c:f>Sheet3!$F$2:$Q$2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Sheet3!$F$46:$Q$46</c:f>
              <c:numCache>
                <c:formatCode>0.00</c:formatCode>
                <c:ptCount val="12"/>
                <c:pt idx="0">
                  <c:v>2.8420347728483333</c:v>
                </c:pt>
                <c:pt idx="1">
                  <c:v>2.5390928241313331</c:v>
                </c:pt>
                <c:pt idx="2">
                  <c:v>2.6680705220693333</c:v>
                </c:pt>
                <c:pt idx="3">
                  <c:v>2.4395943991813334</c:v>
                </c:pt>
                <c:pt idx="4">
                  <c:v>2.2983687825053334</c:v>
                </c:pt>
                <c:pt idx="5">
                  <c:v>2.0431606197733339</c:v>
                </c:pt>
                <c:pt idx="6">
                  <c:v>2.0647132515873334</c:v>
                </c:pt>
                <c:pt idx="7">
                  <c:v>2.0339404031743333</c:v>
                </c:pt>
                <c:pt idx="8">
                  <c:v>2.0449936586803332</c:v>
                </c:pt>
                <c:pt idx="9">
                  <c:v>2.3449201014893331</c:v>
                </c:pt>
                <c:pt idx="10">
                  <c:v>2.5102022524033334</c:v>
                </c:pt>
                <c:pt idx="11">
                  <c:v>2.689952111711333</c:v>
                </c:pt>
              </c:numCache>
            </c:numRef>
          </c:val>
          <c:extLst>
            <c:ext xmlns:c16="http://schemas.microsoft.com/office/drawing/2014/chart" uri="{C3380CC4-5D6E-409C-BE32-E72D297353CC}">
              <c16:uniqueId val="{00000004-506E-F247-9FD3-3A646A70EA4F}"/>
            </c:ext>
          </c:extLst>
        </c:ser>
        <c:ser>
          <c:idx val="2"/>
          <c:order val="5"/>
          <c:tx>
            <c:strRef>
              <c:f>Sheet3!$E$44</c:f>
              <c:strCache>
                <c:ptCount val="1"/>
                <c:pt idx="0">
                  <c:v>Iron &amp; Steel</c:v>
                </c:pt>
              </c:strCache>
            </c:strRef>
          </c:tx>
          <c:spPr>
            <a:solidFill>
              <a:schemeClr val="accent3"/>
            </a:solidFill>
            <a:ln>
              <a:noFill/>
            </a:ln>
            <a:effectLst/>
          </c:spPr>
          <c:invertIfNegative val="0"/>
          <c:dLbls>
            <c:delete val="1"/>
          </c:dLbls>
          <c:cat>
            <c:strRef>
              <c:f>Sheet3!$F$2:$Q$2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Sheet3!$F$44:$Q$44</c:f>
              <c:numCache>
                <c:formatCode>0.00</c:formatCode>
                <c:ptCount val="12"/>
                <c:pt idx="0">
                  <c:v>0.20634995537</c:v>
                </c:pt>
                <c:pt idx="1">
                  <c:v>0.188044949924</c:v>
                </c:pt>
                <c:pt idx="2">
                  <c:v>0.20091368148800001</c:v>
                </c:pt>
                <c:pt idx="3">
                  <c:v>0.18742391496399999</c:v>
                </c:pt>
                <c:pt idx="4">
                  <c:v>0.18311215795600003</c:v>
                </c:pt>
                <c:pt idx="5">
                  <c:v>0.16813412551000001</c:v>
                </c:pt>
                <c:pt idx="6">
                  <c:v>0.16810307376200001</c:v>
                </c:pt>
                <c:pt idx="7">
                  <c:v>0.16853114428799998</c:v>
                </c:pt>
                <c:pt idx="8">
                  <c:v>0.16878399423600002</c:v>
                </c:pt>
                <c:pt idx="9">
                  <c:v>0.18483331198800002</c:v>
                </c:pt>
                <c:pt idx="10">
                  <c:v>0.18999233812000002</c:v>
                </c:pt>
                <c:pt idx="11">
                  <c:v>0.20375935239400003</c:v>
                </c:pt>
              </c:numCache>
            </c:numRef>
          </c:val>
          <c:extLst>
            <c:ext xmlns:c16="http://schemas.microsoft.com/office/drawing/2014/chart" uri="{C3380CC4-5D6E-409C-BE32-E72D297353CC}">
              <c16:uniqueId val="{00000002-506E-F247-9FD3-3A646A70EA4F}"/>
            </c:ext>
          </c:extLst>
        </c:ser>
        <c:ser>
          <c:idx val="0"/>
          <c:order val="6"/>
          <c:tx>
            <c:strRef>
              <c:f>Sheet3!$E$42</c:f>
              <c:strCache>
                <c:ptCount val="1"/>
                <c:pt idx="0">
                  <c:v>Agriculture</c:v>
                </c:pt>
              </c:strCache>
            </c:strRef>
          </c:tx>
          <c:spPr>
            <a:solidFill>
              <a:schemeClr val="accent1"/>
            </a:solidFill>
            <a:ln>
              <a:noFill/>
            </a:ln>
            <a:effectLst/>
          </c:spPr>
          <c:invertIfNegative val="0"/>
          <c:dLbls>
            <c:delete val="1"/>
          </c:dLbls>
          <c:cat>
            <c:strRef>
              <c:f>Sheet3!$F$2:$Q$2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Sheet3!$F$42:$Q$42</c:f>
              <c:numCache>
                <c:formatCode>0.00</c:formatCode>
                <c:ptCount val="12"/>
                <c:pt idx="0">
                  <c:v>0.77001793546649999</c:v>
                </c:pt>
                <c:pt idx="1">
                  <c:v>0.71557162265859986</c:v>
                </c:pt>
                <c:pt idx="2">
                  <c:v>0.74935610177759993</c:v>
                </c:pt>
                <c:pt idx="3">
                  <c:v>0.70895277918839983</c:v>
                </c:pt>
                <c:pt idx="4">
                  <c:v>0.69239130129680004</c:v>
                </c:pt>
                <c:pt idx="5">
                  <c:v>0.64744888541579992</c:v>
                </c:pt>
                <c:pt idx="6">
                  <c:v>0.64853667489199995</c:v>
                </c:pt>
                <c:pt idx="7">
                  <c:v>0.6477852640252999</c:v>
                </c:pt>
                <c:pt idx="8">
                  <c:v>0.6489046859458999</c:v>
                </c:pt>
                <c:pt idx="9">
                  <c:v>0.69847692989440002</c:v>
                </c:pt>
                <c:pt idx="10">
                  <c:v>0.7180951802861999</c:v>
                </c:pt>
                <c:pt idx="11">
                  <c:v>0.75647180441719997</c:v>
                </c:pt>
              </c:numCache>
            </c:numRef>
          </c:val>
          <c:extLst>
            <c:ext xmlns:c16="http://schemas.microsoft.com/office/drawing/2014/chart" uri="{C3380CC4-5D6E-409C-BE32-E72D297353CC}">
              <c16:uniqueId val="{00000000-506E-F247-9FD3-3A646A70EA4F}"/>
            </c:ext>
          </c:extLst>
        </c:ser>
        <c:dLbls>
          <c:dLblPos val="ctr"/>
          <c:showLegendKey val="0"/>
          <c:showVal val="1"/>
          <c:showCatName val="0"/>
          <c:showSerName val="0"/>
          <c:showPercent val="0"/>
          <c:showBubbleSize val="0"/>
        </c:dLbls>
        <c:gapWidth val="75"/>
        <c:overlap val="100"/>
        <c:axId val="1684909360"/>
        <c:axId val="1684547424"/>
      </c:barChart>
      <c:catAx>
        <c:axId val="168490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684547424"/>
        <c:crosses val="autoZero"/>
        <c:auto val="1"/>
        <c:lblAlgn val="ctr"/>
        <c:lblOffset val="100"/>
        <c:noMultiLvlLbl val="0"/>
      </c:catAx>
      <c:valAx>
        <c:axId val="1684547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GB" sz="1400"/>
                  <a:t>Energy</a:t>
                </a:r>
                <a:r>
                  <a:rPr lang="en-GB" sz="1400" baseline="0"/>
                  <a:t> Demand (TWh)</a:t>
                </a:r>
                <a:endParaRPr lang="en-GB" sz="1400"/>
              </a:p>
            </c:rich>
          </c:tx>
          <c:layout>
            <c:manualLayout>
              <c:xMode val="edge"/>
              <c:yMode val="edge"/>
              <c:x val="1.2519552272027371E-2"/>
              <c:y val="0.3755696084731116"/>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68490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547639</xdr:colOff>
      <xdr:row>64</xdr:row>
      <xdr:rowOff>104028</xdr:rowOff>
    </xdr:from>
    <xdr:to>
      <xdr:col>10</xdr:col>
      <xdr:colOff>423387</xdr:colOff>
      <xdr:row>94</xdr:row>
      <xdr:rowOff>76970</xdr:rowOff>
    </xdr:to>
    <xdr:graphicFrame macro="">
      <xdr:nvGraphicFramePr>
        <xdr:cNvPr id="2" name="Chart 1">
          <a:extLst>
            <a:ext uri="{FF2B5EF4-FFF2-40B4-BE49-F238E27FC236}">
              <a16:creationId xmlns:a16="http://schemas.microsoft.com/office/drawing/2014/main" id="{0032C676-9121-B04C-51E5-E6148F375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nnexf_table_of_contents" displayName="annexf_table_of_contents" ref="A3:G9" totalsRowShown="0">
  <tableColumns count="7">
    <tableColumn id="1" xr3:uid="{00000000-0010-0000-0000-000001000000}" name="scenario"/>
    <tableColumn id="2" xr3:uid="{00000000-0010-0000-0000-000002000000}" name="Scenario name"/>
    <tableColumn id="3" xr3:uid="{00000000-0010-0000-0000-000003000000}" name="Scenario Description"/>
    <tableColumn id="4" xr3:uid="{00000000-0010-0000-0000-000004000000}" name="Fossil fuel price assumptions"/>
    <tableColumn id="5" xr3:uid="{00000000-0010-0000-0000-000005000000}" name="Economic assumptions"/>
    <tableColumn id="6" xr3:uid="{00000000-0010-0000-0000-000006000000}" name="Policy assumptions"/>
    <tableColumn id="7" xr3:uid="{00000000-0010-0000-0000-000007000000}" name="GWPs"/>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nnexf_notes" displayName="annexf_notes" ref="A3:C14" totalsRowShown="0">
  <tableColumns count="3">
    <tableColumn id="1" xr3:uid="{00000000-0010-0000-0100-000001000000}" name="Note"/>
    <tableColumn id="2" xr3:uid="{00000000-0010-0000-0100-000002000000}" name="Note text"/>
    <tableColumn id="3" xr3:uid="{00000000-0010-0000-0100-000003000000}" name="Link"/>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nnexf_reference" displayName="annexf_reference" ref="A3:AS62" totalsRowShown="0">
  <tableColumns count="45">
    <tableColumn id="1" xr3:uid="{00000000-0010-0000-0200-000001000000}" name="coverage"/>
    <tableColumn id="2" xr3:uid="{00000000-0010-0000-0200-000002000000}" name="fuel"/>
    <tableColumn id="3" xr3:uid="{00000000-0010-0000-0200-000003000000}" name="units"/>
    <tableColumn id="4" xr3:uid="{00000000-0010-0000-0200-000004000000}" name="Note"/>
    <tableColumn id="5" xr3:uid="{00000000-0010-0000-0200-000005000000}" name="2000"/>
    <tableColumn id="6" xr3:uid="{00000000-0010-0000-0200-000006000000}" name="2001"/>
    <tableColumn id="7" xr3:uid="{00000000-0010-0000-0200-000007000000}" name="2002"/>
    <tableColumn id="8" xr3:uid="{00000000-0010-0000-0200-000008000000}" name="2003"/>
    <tableColumn id="9" xr3:uid="{00000000-0010-0000-0200-000009000000}" name="2004"/>
    <tableColumn id="10" xr3:uid="{00000000-0010-0000-0200-00000A000000}" name="2005"/>
    <tableColumn id="11" xr3:uid="{00000000-0010-0000-0200-00000B000000}" name="2006"/>
    <tableColumn id="12" xr3:uid="{00000000-0010-0000-0200-00000C000000}" name="2007"/>
    <tableColumn id="13" xr3:uid="{00000000-0010-0000-0200-00000D000000}" name="2008"/>
    <tableColumn id="14" xr3:uid="{00000000-0010-0000-0200-00000E000000}" name="2009"/>
    <tableColumn id="15" xr3:uid="{00000000-0010-0000-0200-00000F000000}" name="2010"/>
    <tableColumn id="16" xr3:uid="{00000000-0010-0000-0200-000010000000}" name="2011"/>
    <tableColumn id="17" xr3:uid="{00000000-0010-0000-0200-000011000000}" name="2012"/>
    <tableColumn id="18" xr3:uid="{00000000-0010-0000-0200-000012000000}" name="2013"/>
    <tableColumn id="19" xr3:uid="{00000000-0010-0000-0200-000013000000}" name="2014"/>
    <tableColumn id="20" xr3:uid="{00000000-0010-0000-0200-000014000000}" name="2015"/>
    <tableColumn id="21" xr3:uid="{00000000-0010-0000-0200-000015000000}" name="2016"/>
    <tableColumn id="22" xr3:uid="{00000000-0010-0000-0200-000016000000}" name="2017"/>
    <tableColumn id="23" xr3:uid="{00000000-0010-0000-0200-000017000000}" name="2018"/>
    <tableColumn id="24" xr3:uid="{00000000-0010-0000-0200-000018000000}" name="2019"/>
    <tableColumn id="25" xr3:uid="{00000000-0010-0000-0200-000019000000}" name="2020"/>
    <tableColumn id="26" xr3:uid="{00000000-0010-0000-0200-00001A000000}" name="2021"/>
    <tableColumn id="27" xr3:uid="{00000000-0010-0000-0200-00001B000000}" name="2022"/>
    <tableColumn id="28" xr3:uid="{00000000-0010-0000-0200-00001C000000}" name="2023"/>
    <tableColumn id="29" xr3:uid="{00000000-0010-0000-0200-00001D000000}" name="2024"/>
    <tableColumn id="30" xr3:uid="{00000000-0010-0000-0200-00001E000000}" name="2025"/>
    <tableColumn id="31" xr3:uid="{00000000-0010-0000-0200-00001F000000}" name="2026"/>
    <tableColumn id="32" xr3:uid="{00000000-0010-0000-0200-000020000000}" name="2027"/>
    <tableColumn id="33" xr3:uid="{00000000-0010-0000-0200-000021000000}" name="2028"/>
    <tableColumn id="34" xr3:uid="{00000000-0010-0000-0200-000022000000}" name="2029"/>
    <tableColumn id="35" xr3:uid="{00000000-0010-0000-0200-000023000000}" name="2030"/>
    <tableColumn id="36" xr3:uid="{00000000-0010-0000-0200-000024000000}" name="2031"/>
    <tableColumn id="37" xr3:uid="{00000000-0010-0000-0200-000025000000}" name="2032"/>
    <tableColumn id="38" xr3:uid="{00000000-0010-0000-0200-000026000000}" name="2033"/>
    <tableColumn id="39" xr3:uid="{00000000-0010-0000-0200-000027000000}" name="2034"/>
    <tableColumn id="40" xr3:uid="{00000000-0010-0000-0200-000028000000}" name="2035"/>
    <tableColumn id="41" xr3:uid="{00000000-0010-0000-0200-000029000000}" name="2036"/>
    <tableColumn id="42" xr3:uid="{00000000-0010-0000-0200-00002A000000}" name="2037"/>
    <tableColumn id="43" xr3:uid="{00000000-0010-0000-0200-00002B000000}" name="2038"/>
    <tableColumn id="44" xr3:uid="{00000000-0010-0000-0200-00002C000000}" name="2039"/>
    <tableColumn id="45" xr3:uid="{00000000-0010-0000-0200-00002D000000}" name="204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annexf_ffp_low" displayName="annexf_ffp_low" ref="A3:AS62" totalsRowShown="0">
  <tableColumns count="45">
    <tableColumn id="1" xr3:uid="{00000000-0010-0000-0300-000001000000}" name="coverage"/>
    <tableColumn id="2" xr3:uid="{00000000-0010-0000-0300-000002000000}" name="fuel"/>
    <tableColumn id="3" xr3:uid="{00000000-0010-0000-0300-000003000000}" name="units"/>
    <tableColumn id="4" xr3:uid="{00000000-0010-0000-0300-000004000000}" name="Note"/>
    <tableColumn id="5" xr3:uid="{00000000-0010-0000-0300-000005000000}" name="2000"/>
    <tableColumn id="6" xr3:uid="{00000000-0010-0000-0300-000006000000}" name="2001"/>
    <tableColumn id="7" xr3:uid="{00000000-0010-0000-0300-000007000000}" name="2002"/>
    <tableColumn id="8" xr3:uid="{00000000-0010-0000-0300-000008000000}" name="2003"/>
    <tableColumn id="9" xr3:uid="{00000000-0010-0000-0300-000009000000}" name="2004"/>
    <tableColumn id="10" xr3:uid="{00000000-0010-0000-0300-00000A000000}" name="2005"/>
    <tableColumn id="11" xr3:uid="{00000000-0010-0000-0300-00000B000000}" name="2006"/>
    <tableColumn id="12" xr3:uid="{00000000-0010-0000-0300-00000C000000}" name="2007"/>
    <tableColumn id="13" xr3:uid="{00000000-0010-0000-0300-00000D000000}" name="2008"/>
    <tableColumn id="14" xr3:uid="{00000000-0010-0000-0300-00000E000000}" name="2009"/>
    <tableColumn id="15" xr3:uid="{00000000-0010-0000-0300-00000F000000}" name="2010"/>
    <tableColumn id="16" xr3:uid="{00000000-0010-0000-0300-000010000000}" name="2011"/>
    <tableColumn id="17" xr3:uid="{00000000-0010-0000-0300-000011000000}" name="2012"/>
    <tableColumn id="18" xr3:uid="{00000000-0010-0000-0300-000012000000}" name="2013"/>
    <tableColumn id="19" xr3:uid="{00000000-0010-0000-0300-000013000000}" name="2014"/>
    <tableColumn id="20" xr3:uid="{00000000-0010-0000-0300-000014000000}" name="2015"/>
    <tableColumn id="21" xr3:uid="{00000000-0010-0000-0300-000015000000}" name="2016"/>
    <tableColumn id="22" xr3:uid="{00000000-0010-0000-0300-000016000000}" name="2017"/>
    <tableColumn id="23" xr3:uid="{00000000-0010-0000-0300-000017000000}" name="2018"/>
    <tableColumn id="24" xr3:uid="{00000000-0010-0000-0300-000018000000}" name="2019"/>
    <tableColumn id="25" xr3:uid="{00000000-0010-0000-0300-000019000000}" name="2020"/>
    <tableColumn id="26" xr3:uid="{00000000-0010-0000-0300-00001A000000}" name="2021"/>
    <tableColumn id="27" xr3:uid="{00000000-0010-0000-0300-00001B000000}" name="2022"/>
    <tableColumn id="28" xr3:uid="{00000000-0010-0000-0300-00001C000000}" name="2023"/>
    <tableColumn id="29" xr3:uid="{00000000-0010-0000-0300-00001D000000}" name="2024"/>
    <tableColumn id="30" xr3:uid="{00000000-0010-0000-0300-00001E000000}" name="2025"/>
    <tableColumn id="31" xr3:uid="{00000000-0010-0000-0300-00001F000000}" name="2026"/>
    <tableColumn id="32" xr3:uid="{00000000-0010-0000-0300-000020000000}" name="2027"/>
    <tableColumn id="33" xr3:uid="{00000000-0010-0000-0300-000021000000}" name="2028"/>
    <tableColumn id="34" xr3:uid="{00000000-0010-0000-0300-000022000000}" name="2029"/>
    <tableColumn id="35" xr3:uid="{00000000-0010-0000-0300-000023000000}" name="2030"/>
    <tableColumn id="36" xr3:uid="{00000000-0010-0000-0300-000024000000}" name="2031"/>
    <tableColumn id="37" xr3:uid="{00000000-0010-0000-0300-000025000000}" name="2032"/>
    <tableColumn id="38" xr3:uid="{00000000-0010-0000-0300-000026000000}" name="2033"/>
    <tableColumn id="39" xr3:uid="{00000000-0010-0000-0300-000027000000}" name="2034"/>
    <tableColumn id="40" xr3:uid="{00000000-0010-0000-0300-000028000000}" name="2035"/>
    <tableColumn id="41" xr3:uid="{00000000-0010-0000-0300-000029000000}" name="2036"/>
    <tableColumn id="42" xr3:uid="{00000000-0010-0000-0300-00002A000000}" name="2037"/>
    <tableColumn id="43" xr3:uid="{00000000-0010-0000-0300-00002B000000}" name="2038"/>
    <tableColumn id="44" xr3:uid="{00000000-0010-0000-0300-00002C000000}" name="2039"/>
    <tableColumn id="45" xr3:uid="{00000000-0010-0000-0300-00002D000000}" name="20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annexf_ffp_high" displayName="annexf_ffp_high" ref="A3:AS62" totalsRowShown="0">
  <tableColumns count="45">
    <tableColumn id="1" xr3:uid="{00000000-0010-0000-0400-000001000000}" name="coverage"/>
    <tableColumn id="2" xr3:uid="{00000000-0010-0000-0400-000002000000}" name="fuel"/>
    <tableColumn id="3" xr3:uid="{00000000-0010-0000-0400-000003000000}" name="units"/>
    <tableColumn id="4" xr3:uid="{00000000-0010-0000-0400-000004000000}" name="Note"/>
    <tableColumn id="5" xr3:uid="{00000000-0010-0000-0400-000005000000}" name="2000"/>
    <tableColumn id="6" xr3:uid="{00000000-0010-0000-0400-000006000000}" name="2001"/>
    <tableColumn id="7" xr3:uid="{00000000-0010-0000-0400-000007000000}" name="2002"/>
    <tableColumn id="8" xr3:uid="{00000000-0010-0000-0400-000008000000}" name="2003"/>
    <tableColumn id="9" xr3:uid="{00000000-0010-0000-0400-000009000000}" name="2004"/>
    <tableColumn id="10" xr3:uid="{00000000-0010-0000-0400-00000A000000}" name="2005"/>
    <tableColumn id="11" xr3:uid="{00000000-0010-0000-0400-00000B000000}" name="2006"/>
    <tableColumn id="12" xr3:uid="{00000000-0010-0000-0400-00000C000000}" name="2007"/>
    <tableColumn id="13" xr3:uid="{00000000-0010-0000-0400-00000D000000}" name="2008"/>
    <tableColumn id="14" xr3:uid="{00000000-0010-0000-0400-00000E000000}" name="2009"/>
    <tableColumn id="15" xr3:uid="{00000000-0010-0000-0400-00000F000000}" name="2010"/>
    <tableColumn id="16" xr3:uid="{00000000-0010-0000-0400-000010000000}" name="2011"/>
    <tableColumn id="17" xr3:uid="{00000000-0010-0000-0400-000011000000}" name="2012"/>
    <tableColumn id="18" xr3:uid="{00000000-0010-0000-0400-000012000000}" name="2013"/>
    <tableColumn id="19" xr3:uid="{00000000-0010-0000-0400-000013000000}" name="2014"/>
    <tableColumn id="20" xr3:uid="{00000000-0010-0000-0400-000014000000}" name="2015"/>
    <tableColumn id="21" xr3:uid="{00000000-0010-0000-0400-000015000000}" name="2016"/>
    <tableColumn id="22" xr3:uid="{00000000-0010-0000-0400-000016000000}" name="2017"/>
    <tableColumn id="23" xr3:uid="{00000000-0010-0000-0400-000017000000}" name="2018"/>
    <tableColumn id="24" xr3:uid="{00000000-0010-0000-0400-000018000000}" name="2019"/>
    <tableColumn id="25" xr3:uid="{00000000-0010-0000-0400-000019000000}" name="2020"/>
    <tableColumn id="26" xr3:uid="{00000000-0010-0000-0400-00001A000000}" name="2021"/>
    <tableColumn id="27" xr3:uid="{00000000-0010-0000-0400-00001B000000}" name="2022"/>
    <tableColumn id="28" xr3:uid="{00000000-0010-0000-0400-00001C000000}" name="2023"/>
    <tableColumn id="29" xr3:uid="{00000000-0010-0000-0400-00001D000000}" name="2024"/>
    <tableColumn id="30" xr3:uid="{00000000-0010-0000-0400-00001E000000}" name="2025"/>
    <tableColumn id="31" xr3:uid="{00000000-0010-0000-0400-00001F000000}" name="2026"/>
    <tableColumn id="32" xr3:uid="{00000000-0010-0000-0400-000020000000}" name="2027"/>
    <tableColumn id="33" xr3:uid="{00000000-0010-0000-0400-000021000000}" name="2028"/>
    <tableColumn id="34" xr3:uid="{00000000-0010-0000-0400-000022000000}" name="2029"/>
    <tableColumn id="35" xr3:uid="{00000000-0010-0000-0400-000023000000}" name="2030"/>
    <tableColumn id="36" xr3:uid="{00000000-0010-0000-0400-000024000000}" name="2031"/>
    <tableColumn id="37" xr3:uid="{00000000-0010-0000-0400-000025000000}" name="2032"/>
    <tableColumn id="38" xr3:uid="{00000000-0010-0000-0400-000026000000}" name="2033"/>
    <tableColumn id="39" xr3:uid="{00000000-0010-0000-0400-000027000000}" name="2034"/>
    <tableColumn id="40" xr3:uid="{00000000-0010-0000-0400-000028000000}" name="2035"/>
    <tableColumn id="41" xr3:uid="{00000000-0010-0000-0400-000029000000}" name="2036"/>
    <tableColumn id="42" xr3:uid="{00000000-0010-0000-0400-00002A000000}" name="2037"/>
    <tableColumn id="43" xr3:uid="{00000000-0010-0000-0400-00002B000000}" name="2038"/>
    <tableColumn id="44" xr3:uid="{00000000-0010-0000-0400-00002C000000}" name="2039"/>
    <tableColumn id="45" xr3:uid="{00000000-0010-0000-0400-00002D000000}" name="2040"/>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annexf_gdp_low" displayName="annexf_gdp_low" ref="A3:AS62" totalsRowShown="0">
  <tableColumns count="45">
    <tableColumn id="1" xr3:uid="{00000000-0010-0000-0500-000001000000}" name="coverage"/>
    <tableColumn id="2" xr3:uid="{00000000-0010-0000-0500-000002000000}" name="fuel"/>
    <tableColumn id="3" xr3:uid="{00000000-0010-0000-0500-000003000000}" name="units"/>
    <tableColumn id="4" xr3:uid="{00000000-0010-0000-0500-000004000000}" name="Note"/>
    <tableColumn id="5" xr3:uid="{00000000-0010-0000-0500-000005000000}" name="2000"/>
    <tableColumn id="6" xr3:uid="{00000000-0010-0000-0500-000006000000}" name="2001"/>
    <tableColumn id="7" xr3:uid="{00000000-0010-0000-0500-000007000000}" name="2002"/>
    <tableColumn id="8" xr3:uid="{00000000-0010-0000-0500-000008000000}" name="2003"/>
    <tableColumn id="9" xr3:uid="{00000000-0010-0000-0500-000009000000}" name="2004"/>
    <tableColumn id="10" xr3:uid="{00000000-0010-0000-0500-00000A000000}" name="2005"/>
    <tableColumn id="11" xr3:uid="{00000000-0010-0000-0500-00000B000000}" name="2006"/>
    <tableColumn id="12" xr3:uid="{00000000-0010-0000-0500-00000C000000}" name="2007"/>
    <tableColumn id="13" xr3:uid="{00000000-0010-0000-0500-00000D000000}" name="2008"/>
    <tableColumn id="14" xr3:uid="{00000000-0010-0000-0500-00000E000000}" name="2009"/>
    <tableColumn id="15" xr3:uid="{00000000-0010-0000-0500-00000F000000}" name="2010"/>
    <tableColumn id="16" xr3:uid="{00000000-0010-0000-0500-000010000000}" name="2011"/>
    <tableColumn id="17" xr3:uid="{00000000-0010-0000-0500-000011000000}" name="2012"/>
    <tableColumn id="18" xr3:uid="{00000000-0010-0000-0500-000012000000}" name="2013"/>
    <tableColumn id="19" xr3:uid="{00000000-0010-0000-0500-000013000000}" name="2014"/>
    <tableColumn id="20" xr3:uid="{00000000-0010-0000-0500-000014000000}" name="2015"/>
    <tableColumn id="21" xr3:uid="{00000000-0010-0000-0500-000015000000}" name="2016"/>
    <tableColumn id="22" xr3:uid="{00000000-0010-0000-0500-000016000000}" name="2017"/>
    <tableColumn id="23" xr3:uid="{00000000-0010-0000-0500-000017000000}" name="2018"/>
    <tableColumn id="24" xr3:uid="{00000000-0010-0000-0500-000018000000}" name="2019"/>
    <tableColumn id="25" xr3:uid="{00000000-0010-0000-0500-000019000000}" name="2020"/>
    <tableColumn id="26" xr3:uid="{00000000-0010-0000-0500-00001A000000}" name="2021"/>
    <tableColumn id="27" xr3:uid="{00000000-0010-0000-0500-00001B000000}" name="2022"/>
    <tableColumn id="28" xr3:uid="{00000000-0010-0000-0500-00001C000000}" name="2023"/>
    <tableColumn id="29" xr3:uid="{00000000-0010-0000-0500-00001D000000}" name="2024"/>
    <tableColumn id="30" xr3:uid="{00000000-0010-0000-0500-00001E000000}" name="2025"/>
    <tableColumn id="31" xr3:uid="{00000000-0010-0000-0500-00001F000000}" name="2026"/>
    <tableColumn id="32" xr3:uid="{00000000-0010-0000-0500-000020000000}" name="2027"/>
    <tableColumn id="33" xr3:uid="{00000000-0010-0000-0500-000021000000}" name="2028"/>
    <tableColumn id="34" xr3:uid="{00000000-0010-0000-0500-000022000000}" name="2029"/>
    <tableColumn id="35" xr3:uid="{00000000-0010-0000-0500-000023000000}" name="2030"/>
    <tableColumn id="36" xr3:uid="{00000000-0010-0000-0500-000024000000}" name="2031"/>
    <tableColumn id="37" xr3:uid="{00000000-0010-0000-0500-000025000000}" name="2032"/>
    <tableColumn id="38" xr3:uid="{00000000-0010-0000-0500-000026000000}" name="2033"/>
    <tableColumn id="39" xr3:uid="{00000000-0010-0000-0500-000027000000}" name="2034"/>
    <tableColumn id="40" xr3:uid="{00000000-0010-0000-0500-000028000000}" name="2035"/>
    <tableColumn id="41" xr3:uid="{00000000-0010-0000-0500-000029000000}" name="2036"/>
    <tableColumn id="42" xr3:uid="{00000000-0010-0000-0500-00002A000000}" name="2037"/>
    <tableColumn id="43" xr3:uid="{00000000-0010-0000-0500-00002B000000}" name="2038"/>
    <tableColumn id="44" xr3:uid="{00000000-0010-0000-0500-00002C000000}" name="2039"/>
    <tableColumn id="45" xr3:uid="{00000000-0010-0000-0500-00002D000000}" name="2040"/>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annexf_gdp_high" displayName="annexf_gdp_high" ref="A3:AS62" totalsRowShown="0">
  <tableColumns count="45">
    <tableColumn id="1" xr3:uid="{00000000-0010-0000-0600-000001000000}" name="coverage"/>
    <tableColumn id="2" xr3:uid="{00000000-0010-0000-0600-000002000000}" name="fuel"/>
    <tableColumn id="3" xr3:uid="{00000000-0010-0000-0600-000003000000}" name="units"/>
    <tableColumn id="4" xr3:uid="{00000000-0010-0000-0600-000004000000}" name="Note"/>
    <tableColumn id="5" xr3:uid="{00000000-0010-0000-0600-000005000000}" name="2000"/>
    <tableColumn id="6" xr3:uid="{00000000-0010-0000-0600-000006000000}" name="2001"/>
    <tableColumn id="7" xr3:uid="{00000000-0010-0000-0600-000007000000}" name="2002"/>
    <tableColumn id="8" xr3:uid="{00000000-0010-0000-0600-000008000000}" name="2003"/>
    <tableColumn id="9" xr3:uid="{00000000-0010-0000-0600-000009000000}" name="2004"/>
    <tableColumn id="10" xr3:uid="{00000000-0010-0000-0600-00000A000000}" name="2005"/>
    <tableColumn id="11" xr3:uid="{00000000-0010-0000-0600-00000B000000}" name="2006"/>
    <tableColumn id="12" xr3:uid="{00000000-0010-0000-0600-00000C000000}" name="2007"/>
    <tableColumn id="13" xr3:uid="{00000000-0010-0000-0600-00000D000000}" name="2008"/>
    <tableColumn id="14" xr3:uid="{00000000-0010-0000-0600-00000E000000}" name="2009"/>
    <tableColumn id="15" xr3:uid="{00000000-0010-0000-0600-00000F000000}" name="2010"/>
    <tableColumn id="16" xr3:uid="{00000000-0010-0000-0600-000010000000}" name="2011"/>
    <tableColumn id="17" xr3:uid="{00000000-0010-0000-0600-000011000000}" name="2012"/>
    <tableColumn id="18" xr3:uid="{00000000-0010-0000-0600-000012000000}" name="2013"/>
    <tableColumn id="19" xr3:uid="{00000000-0010-0000-0600-000013000000}" name="2014"/>
    <tableColumn id="20" xr3:uid="{00000000-0010-0000-0600-000014000000}" name="2015"/>
    <tableColumn id="21" xr3:uid="{00000000-0010-0000-0600-000015000000}" name="2016"/>
    <tableColumn id="22" xr3:uid="{00000000-0010-0000-0600-000016000000}" name="2017"/>
    <tableColumn id="23" xr3:uid="{00000000-0010-0000-0600-000017000000}" name="2018"/>
    <tableColumn id="24" xr3:uid="{00000000-0010-0000-0600-000018000000}" name="2019"/>
    <tableColumn id="25" xr3:uid="{00000000-0010-0000-0600-000019000000}" name="2020"/>
    <tableColumn id="26" xr3:uid="{00000000-0010-0000-0600-00001A000000}" name="2021"/>
    <tableColumn id="27" xr3:uid="{00000000-0010-0000-0600-00001B000000}" name="2022"/>
    <tableColumn id="28" xr3:uid="{00000000-0010-0000-0600-00001C000000}" name="2023"/>
    <tableColumn id="29" xr3:uid="{00000000-0010-0000-0600-00001D000000}" name="2024"/>
    <tableColumn id="30" xr3:uid="{00000000-0010-0000-0600-00001E000000}" name="2025"/>
    <tableColumn id="31" xr3:uid="{00000000-0010-0000-0600-00001F000000}" name="2026"/>
    <tableColumn id="32" xr3:uid="{00000000-0010-0000-0600-000020000000}" name="2027"/>
    <tableColumn id="33" xr3:uid="{00000000-0010-0000-0600-000021000000}" name="2028"/>
    <tableColumn id="34" xr3:uid="{00000000-0010-0000-0600-000022000000}" name="2029"/>
    <tableColumn id="35" xr3:uid="{00000000-0010-0000-0600-000023000000}" name="2030"/>
    <tableColumn id="36" xr3:uid="{00000000-0010-0000-0600-000024000000}" name="2031"/>
    <tableColumn id="37" xr3:uid="{00000000-0010-0000-0600-000025000000}" name="2032"/>
    <tableColumn id="38" xr3:uid="{00000000-0010-0000-0600-000026000000}" name="2033"/>
    <tableColumn id="39" xr3:uid="{00000000-0010-0000-0600-000027000000}" name="2034"/>
    <tableColumn id="40" xr3:uid="{00000000-0010-0000-0600-000028000000}" name="2035"/>
    <tableColumn id="41" xr3:uid="{00000000-0010-0000-0600-000029000000}" name="2036"/>
    <tableColumn id="42" xr3:uid="{00000000-0010-0000-0600-00002A000000}" name="2037"/>
    <tableColumn id="43" xr3:uid="{00000000-0010-0000-0600-00002B000000}" name="2038"/>
    <tableColumn id="44" xr3:uid="{00000000-0010-0000-0600-00002C000000}" name="2039"/>
    <tableColumn id="45" xr3:uid="{00000000-0010-0000-0600-00002D000000}" name="2040"/>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annexf_existing" displayName="annexf_existing" ref="A3:AS62" totalsRowShown="0">
  <tableColumns count="45">
    <tableColumn id="1" xr3:uid="{00000000-0010-0000-0700-000001000000}" name="coverage"/>
    <tableColumn id="2" xr3:uid="{00000000-0010-0000-0700-000002000000}" name="fuel"/>
    <tableColumn id="3" xr3:uid="{00000000-0010-0000-0700-000003000000}" name="units"/>
    <tableColumn id="4" xr3:uid="{00000000-0010-0000-0700-000004000000}" name="Note"/>
    <tableColumn id="5" xr3:uid="{00000000-0010-0000-0700-000005000000}" name="2000"/>
    <tableColumn id="6" xr3:uid="{00000000-0010-0000-0700-000006000000}" name="2001"/>
    <tableColumn id="7" xr3:uid="{00000000-0010-0000-0700-000007000000}" name="2002"/>
    <tableColumn id="8" xr3:uid="{00000000-0010-0000-0700-000008000000}" name="2003"/>
    <tableColumn id="9" xr3:uid="{00000000-0010-0000-0700-000009000000}" name="2004"/>
    <tableColumn id="10" xr3:uid="{00000000-0010-0000-0700-00000A000000}" name="2005"/>
    <tableColumn id="11" xr3:uid="{00000000-0010-0000-0700-00000B000000}" name="2006"/>
    <tableColumn id="12" xr3:uid="{00000000-0010-0000-0700-00000C000000}" name="2007"/>
    <tableColumn id="13" xr3:uid="{00000000-0010-0000-0700-00000D000000}" name="2008"/>
    <tableColumn id="14" xr3:uid="{00000000-0010-0000-0700-00000E000000}" name="2009"/>
    <tableColumn id="15" xr3:uid="{00000000-0010-0000-0700-00000F000000}" name="2010"/>
    <tableColumn id="16" xr3:uid="{00000000-0010-0000-0700-000010000000}" name="2011"/>
    <tableColumn id="17" xr3:uid="{00000000-0010-0000-0700-000011000000}" name="2012"/>
    <tableColumn id="18" xr3:uid="{00000000-0010-0000-0700-000012000000}" name="2013"/>
    <tableColumn id="19" xr3:uid="{00000000-0010-0000-0700-000013000000}" name="2014"/>
    <tableColumn id="20" xr3:uid="{00000000-0010-0000-0700-000014000000}" name="2015"/>
    <tableColumn id="21" xr3:uid="{00000000-0010-0000-0700-000015000000}" name="2016"/>
    <tableColumn id="22" xr3:uid="{00000000-0010-0000-0700-000016000000}" name="2017"/>
    <tableColumn id="23" xr3:uid="{00000000-0010-0000-0700-000017000000}" name="2018"/>
    <tableColumn id="24" xr3:uid="{00000000-0010-0000-0700-000018000000}" name="2019"/>
    <tableColumn id="25" xr3:uid="{00000000-0010-0000-0700-000019000000}" name="2020"/>
    <tableColumn id="26" xr3:uid="{00000000-0010-0000-0700-00001A000000}" name="2021"/>
    <tableColumn id="27" xr3:uid="{00000000-0010-0000-0700-00001B000000}" name="2022"/>
    <tableColumn id="28" xr3:uid="{00000000-0010-0000-0700-00001C000000}" name="2023"/>
    <tableColumn id="29" xr3:uid="{00000000-0010-0000-0700-00001D000000}" name="2024"/>
    <tableColumn id="30" xr3:uid="{00000000-0010-0000-0700-00001E000000}" name="2025"/>
    <tableColumn id="31" xr3:uid="{00000000-0010-0000-0700-00001F000000}" name="2026"/>
    <tableColumn id="32" xr3:uid="{00000000-0010-0000-0700-000020000000}" name="2027"/>
    <tableColumn id="33" xr3:uid="{00000000-0010-0000-0700-000021000000}" name="2028"/>
    <tableColumn id="34" xr3:uid="{00000000-0010-0000-0700-000022000000}" name="2029"/>
    <tableColumn id="35" xr3:uid="{00000000-0010-0000-0700-000023000000}" name="2030"/>
    <tableColumn id="36" xr3:uid="{00000000-0010-0000-0700-000024000000}" name="2031"/>
    <tableColumn id="37" xr3:uid="{00000000-0010-0000-0700-000025000000}" name="2032"/>
    <tableColumn id="38" xr3:uid="{00000000-0010-0000-0700-000026000000}" name="2033"/>
    <tableColumn id="39" xr3:uid="{00000000-0010-0000-0700-000027000000}" name="2034"/>
    <tableColumn id="40" xr3:uid="{00000000-0010-0000-0700-000028000000}" name="2035"/>
    <tableColumn id="41" xr3:uid="{00000000-0010-0000-0700-000029000000}" name="2036"/>
    <tableColumn id="42" xr3:uid="{00000000-0010-0000-0700-00002A000000}" name="2037"/>
    <tableColumn id="43" xr3:uid="{00000000-0010-0000-0700-00002B000000}" name="2038"/>
    <tableColumn id="44" xr3:uid="{00000000-0010-0000-0700-00002C000000}" name="2039"/>
    <tableColumn id="45" xr3:uid="{00000000-0010-0000-0700-00002D000000}" name="204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09C69-4DB2-3C46-9BE0-1CADF8B3C65B}">
  <dimension ref="B2:S60"/>
  <sheetViews>
    <sheetView showGridLines="0" tabSelected="1" zoomScale="66" workbookViewId="0">
      <selection activeCell="L73" sqref="L73"/>
    </sheetView>
  </sheetViews>
  <sheetFormatPr baseColWidth="10" defaultRowHeight="15" x14ac:dyDescent="0.2"/>
  <cols>
    <col min="1" max="1" width="4.1640625" customWidth="1"/>
    <col min="2" max="2" width="23.1640625" customWidth="1"/>
    <col min="3" max="3" width="25.83203125" customWidth="1"/>
    <col min="4" max="4" width="22.33203125" customWidth="1"/>
    <col min="5" max="5" width="32.33203125" customWidth="1"/>
    <col min="6" max="17" width="13.1640625" customWidth="1"/>
    <col min="19" max="19" width="19.83203125" bestFit="1" customWidth="1"/>
  </cols>
  <sheetData>
    <row r="2" spans="2:19" x14ac:dyDescent="0.2">
      <c r="B2" s="14" t="s">
        <v>144</v>
      </c>
      <c r="C2" s="14" t="s">
        <v>139</v>
      </c>
      <c r="D2" s="20" t="s">
        <v>142</v>
      </c>
      <c r="E2" s="20" t="s">
        <v>143</v>
      </c>
      <c r="F2" t="s">
        <v>145</v>
      </c>
      <c r="G2" t="s">
        <v>146</v>
      </c>
      <c r="H2" t="s">
        <v>147</v>
      </c>
      <c r="I2" t="s">
        <v>148</v>
      </c>
      <c r="J2" t="s">
        <v>149</v>
      </c>
      <c r="K2" t="s">
        <v>150</v>
      </c>
      <c r="L2" t="s">
        <v>151</v>
      </c>
      <c r="M2" t="s">
        <v>152</v>
      </c>
      <c r="N2" t="s">
        <v>153</v>
      </c>
      <c r="O2" t="s">
        <v>154</v>
      </c>
      <c r="P2" t="s">
        <v>155</v>
      </c>
      <c r="Q2" t="s">
        <v>156</v>
      </c>
    </row>
    <row r="3" spans="2:19" x14ac:dyDescent="0.2">
      <c r="B3" t="s">
        <v>113</v>
      </c>
      <c r="C3" t="s">
        <v>120</v>
      </c>
      <c r="D3" s="17">
        <v>4.0635659999999998</v>
      </c>
      <c r="E3" s="17">
        <v>4.0635659999999998</v>
      </c>
      <c r="F3" s="22">
        <f t="shared" ref="F3:Q12" si="0">INDEX($B$51:$N$60,MATCH($C3,$B$51:$B$60,0),MATCH(F$2,$F$2:$Q$2,0)+1)*$E3</f>
        <v>0.37805386281000003</v>
      </c>
      <c r="G3" s="22">
        <f t="shared" si="0"/>
        <v>0.34451725261199995</v>
      </c>
      <c r="H3" s="22">
        <f t="shared" si="0"/>
        <v>0.36809406254399996</v>
      </c>
      <c r="I3" s="22">
        <f t="shared" si="0"/>
        <v>0.34337945413199994</v>
      </c>
      <c r="J3" s="22">
        <f t="shared" si="0"/>
        <v>0.33547988182799998</v>
      </c>
      <c r="K3" s="22">
        <f t="shared" si="0"/>
        <v>0.30803862062999998</v>
      </c>
      <c r="L3" s="22">
        <f t="shared" si="0"/>
        <v>0.30798173070599999</v>
      </c>
      <c r="M3" s="22">
        <f t="shared" si="0"/>
        <v>0.30876599894399998</v>
      </c>
      <c r="N3" s="22">
        <f t="shared" si="0"/>
        <v>0.30922924546799996</v>
      </c>
      <c r="O3" s="22">
        <f t="shared" si="0"/>
        <v>0.33863320904400002</v>
      </c>
      <c r="P3" s="22">
        <f t="shared" si="0"/>
        <v>0.34808506355999996</v>
      </c>
      <c r="Q3" s="22">
        <f t="shared" si="0"/>
        <v>0.373307617722</v>
      </c>
      <c r="S3" s="23"/>
    </row>
    <row r="4" spans="2:19" x14ac:dyDescent="0.2">
      <c r="B4" t="s">
        <v>113</v>
      </c>
      <c r="C4" t="s">
        <v>122</v>
      </c>
      <c r="D4" s="17">
        <v>10.35589</v>
      </c>
      <c r="E4" s="17">
        <v>2.3536109999999999</v>
      </c>
      <c r="F4" s="22">
        <f t="shared" si="0"/>
        <v>0.19613424999999998</v>
      </c>
      <c r="G4" s="22">
        <f t="shared" si="0"/>
        <v>0.19613424999999998</v>
      </c>
      <c r="H4" s="22">
        <f t="shared" si="0"/>
        <v>0.19613424999999998</v>
      </c>
      <c r="I4" s="22">
        <f t="shared" si="0"/>
        <v>0.19613424999999998</v>
      </c>
      <c r="J4" s="22">
        <f t="shared" si="0"/>
        <v>0.19613424999999998</v>
      </c>
      <c r="K4" s="22">
        <f t="shared" si="0"/>
        <v>0.19613424999999998</v>
      </c>
      <c r="L4" s="22">
        <f t="shared" si="0"/>
        <v>0.19613424999999998</v>
      </c>
      <c r="M4" s="22">
        <f t="shared" si="0"/>
        <v>0.19613424999999998</v>
      </c>
      <c r="N4" s="22">
        <f t="shared" si="0"/>
        <v>0.19613424999999998</v>
      </c>
      <c r="O4" s="22">
        <f t="shared" si="0"/>
        <v>0.19613424999999998</v>
      </c>
      <c r="P4" s="22">
        <f t="shared" si="0"/>
        <v>0.19613424999999998</v>
      </c>
      <c r="Q4" s="22">
        <f t="shared" si="0"/>
        <v>0.19613424999999998</v>
      </c>
      <c r="S4" s="23"/>
    </row>
    <row r="5" spans="2:19" x14ac:dyDescent="0.2">
      <c r="B5" t="s">
        <v>113</v>
      </c>
      <c r="C5" t="s">
        <v>123</v>
      </c>
      <c r="D5" s="17">
        <v>1.5195669999999999</v>
      </c>
      <c r="E5" s="17">
        <v>1.5195669999999999</v>
      </c>
      <c r="F5" s="22">
        <f t="shared" si="0"/>
        <v>0.141372915845</v>
      </c>
      <c r="G5" s="22">
        <f t="shared" si="0"/>
        <v>0.12883192939399998</v>
      </c>
      <c r="H5" s="22">
        <f t="shared" si="0"/>
        <v>0.13764845712799997</v>
      </c>
      <c r="I5" s="22">
        <f t="shared" si="0"/>
        <v>0.12840645063399997</v>
      </c>
      <c r="J5" s="22">
        <f t="shared" si="0"/>
        <v>0.125452412386</v>
      </c>
      <c r="K5" s="22">
        <f t="shared" si="0"/>
        <v>0.11519077643499999</v>
      </c>
      <c r="L5" s="22">
        <f t="shared" si="0"/>
        <v>0.11516950249699999</v>
      </c>
      <c r="M5" s="22">
        <f t="shared" si="0"/>
        <v>0.11546277892799998</v>
      </c>
      <c r="N5" s="22">
        <f t="shared" si="0"/>
        <v>0.11563600956599999</v>
      </c>
      <c r="O5" s="22">
        <f t="shared" si="0"/>
        <v>0.12663159637800001</v>
      </c>
      <c r="P5" s="22">
        <f t="shared" si="0"/>
        <v>0.13016610921999999</v>
      </c>
      <c r="Q5" s="22">
        <f t="shared" si="0"/>
        <v>0.13959806158899998</v>
      </c>
      <c r="S5" s="23"/>
    </row>
    <row r="6" spans="2:19" x14ac:dyDescent="0.2">
      <c r="B6" t="s">
        <v>113</v>
      </c>
      <c r="C6" t="s">
        <v>141</v>
      </c>
      <c r="D6" s="17">
        <v>1.163162</v>
      </c>
      <c r="E6" s="17">
        <v>0.46526469999999998</v>
      </c>
      <c r="F6" s="22">
        <f t="shared" si="0"/>
        <v>5.4456906811499999E-2</v>
      </c>
      <c r="G6" s="22">
        <f t="shared" si="0"/>
        <v>4.6088190652599996E-2</v>
      </c>
      <c r="H6" s="22">
        <f t="shared" si="0"/>
        <v>4.74793321056E-2</v>
      </c>
      <c r="I6" s="22">
        <f t="shared" si="0"/>
        <v>4.1032624422400001E-2</v>
      </c>
      <c r="J6" s="22">
        <f t="shared" si="0"/>
        <v>3.5324757082800001E-2</v>
      </c>
      <c r="K6" s="22">
        <f t="shared" si="0"/>
        <v>2.8085238350799999E-2</v>
      </c>
      <c r="L6" s="22">
        <f t="shared" si="0"/>
        <v>2.9251191688999995E-2</v>
      </c>
      <c r="M6" s="22">
        <f t="shared" si="0"/>
        <v>2.7422236153299997E-2</v>
      </c>
      <c r="N6" s="22">
        <f t="shared" si="0"/>
        <v>2.7905180911899998E-2</v>
      </c>
      <c r="O6" s="22">
        <f t="shared" si="0"/>
        <v>3.7077874472399998E-2</v>
      </c>
      <c r="P6" s="22">
        <f t="shared" si="0"/>
        <v>4.37097575062E-2</v>
      </c>
      <c r="Q6" s="22">
        <f t="shared" si="0"/>
        <v>4.7431875106199999E-2</v>
      </c>
      <c r="S6" s="23"/>
    </row>
    <row r="7" spans="2:19" x14ac:dyDescent="0.2">
      <c r="B7" t="s">
        <v>113</v>
      </c>
      <c r="C7" t="s">
        <v>124</v>
      </c>
      <c r="D7" s="17">
        <v>3.9874300000000001E-18</v>
      </c>
      <c r="E7" s="17">
        <v>3.9874300000000001E-18</v>
      </c>
      <c r="F7" s="22">
        <f t="shared" si="0"/>
        <v>3.3228583333333334E-19</v>
      </c>
      <c r="G7" s="22">
        <f t="shared" si="0"/>
        <v>3.3228583333333334E-19</v>
      </c>
      <c r="H7" s="22">
        <f t="shared" si="0"/>
        <v>3.3228583333333334E-19</v>
      </c>
      <c r="I7" s="22">
        <f t="shared" si="0"/>
        <v>3.3228583333333334E-19</v>
      </c>
      <c r="J7" s="22">
        <f t="shared" si="0"/>
        <v>3.3228583333333334E-19</v>
      </c>
      <c r="K7" s="22">
        <f t="shared" si="0"/>
        <v>3.3228583333333334E-19</v>
      </c>
      <c r="L7" s="22">
        <f t="shared" si="0"/>
        <v>3.3228583333333334E-19</v>
      </c>
      <c r="M7" s="22">
        <f t="shared" si="0"/>
        <v>3.3228583333333334E-19</v>
      </c>
      <c r="N7" s="22">
        <f t="shared" si="0"/>
        <v>3.3228583333333334E-19</v>
      </c>
      <c r="O7" s="22">
        <f t="shared" si="0"/>
        <v>3.3228583333333334E-19</v>
      </c>
      <c r="P7" s="22">
        <f t="shared" si="0"/>
        <v>3.3228583333333334E-19</v>
      </c>
      <c r="Q7" s="22">
        <f t="shared" si="0"/>
        <v>3.3228583333333334E-19</v>
      </c>
      <c r="S7" s="23"/>
    </row>
    <row r="8" spans="2:19" x14ac:dyDescent="0.2">
      <c r="B8" t="s">
        <v>114</v>
      </c>
      <c r="C8" t="s">
        <v>120</v>
      </c>
      <c r="D8" s="17">
        <v>67.961854000000002</v>
      </c>
      <c r="E8" s="17">
        <v>67.961854000000002</v>
      </c>
      <c r="F8" s="22">
        <f t="shared" si="0"/>
        <v>6.3228310868900008</v>
      </c>
      <c r="G8" s="22">
        <f t="shared" si="0"/>
        <v>5.7619419058280004</v>
      </c>
      <c r="H8" s="22">
        <f t="shared" si="0"/>
        <v>6.1562565827359998</v>
      </c>
      <c r="I8" s="22">
        <f t="shared" si="0"/>
        <v>5.742912586708</v>
      </c>
      <c r="J8" s="22">
        <f t="shared" si="0"/>
        <v>5.6107947425320006</v>
      </c>
      <c r="K8" s="22">
        <f t="shared" si="0"/>
        <v>5.1518483424700001</v>
      </c>
      <c r="L8" s="22">
        <f t="shared" si="0"/>
        <v>5.1508968765140004</v>
      </c>
      <c r="M8" s="22">
        <f t="shared" si="0"/>
        <v>5.1640135143360002</v>
      </c>
      <c r="N8" s="22">
        <f t="shared" si="0"/>
        <v>5.1717611656919997</v>
      </c>
      <c r="O8" s="22">
        <f t="shared" si="0"/>
        <v>5.6635331412360008</v>
      </c>
      <c r="P8" s="22">
        <f t="shared" si="0"/>
        <v>5.8216124136400005</v>
      </c>
      <c r="Q8" s="22">
        <f t="shared" si="0"/>
        <v>6.2434516414180008</v>
      </c>
      <c r="S8" s="23"/>
    </row>
    <row r="9" spans="2:19" x14ac:dyDescent="0.2">
      <c r="B9" t="s">
        <v>114</v>
      </c>
      <c r="C9" t="s">
        <v>123</v>
      </c>
      <c r="D9" s="17">
        <v>13.89024</v>
      </c>
      <c r="E9" s="17">
        <v>13.89024</v>
      </c>
      <c r="F9" s="22">
        <f t="shared" si="0"/>
        <v>1.2922784784000001</v>
      </c>
      <c r="G9" s="22">
        <f t="shared" si="0"/>
        <v>1.1776423276799999</v>
      </c>
      <c r="H9" s="22">
        <f t="shared" si="0"/>
        <v>1.25823350016</v>
      </c>
      <c r="I9" s="22">
        <f t="shared" si="0"/>
        <v>1.1737530604799999</v>
      </c>
      <c r="J9" s="22">
        <f t="shared" si="0"/>
        <v>1.1467504339200001</v>
      </c>
      <c r="K9" s="22">
        <f t="shared" si="0"/>
        <v>1.0529496432000001</v>
      </c>
      <c r="L9" s="22">
        <f t="shared" si="0"/>
        <v>1.0527551798399999</v>
      </c>
      <c r="M9" s="22">
        <f t="shared" si="0"/>
        <v>1.0554359961599999</v>
      </c>
      <c r="N9" s="22">
        <f t="shared" si="0"/>
        <v>1.05701948352</v>
      </c>
      <c r="O9" s="22">
        <f t="shared" si="0"/>
        <v>1.15752926016</v>
      </c>
      <c r="P9" s="22">
        <f t="shared" si="0"/>
        <v>1.1898379584000001</v>
      </c>
      <c r="Q9" s="22">
        <f t="shared" si="0"/>
        <v>1.2760546780800002</v>
      </c>
      <c r="S9" s="23"/>
    </row>
    <row r="10" spans="2:19" x14ac:dyDescent="0.2">
      <c r="B10" t="s">
        <v>114</v>
      </c>
      <c r="C10" t="s">
        <v>141</v>
      </c>
      <c r="D10" s="17">
        <v>54.633108</v>
      </c>
      <c r="E10" s="17">
        <v>13.658277</v>
      </c>
      <c r="F10" s="22">
        <f t="shared" si="0"/>
        <v>1.5986330314649999</v>
      </c>
      <c r="G10" s="22">
        <f t="shared" si="0"/>
        <v>1.3529616030659999</v>
      </c>
      <c r="H10" s="22">
        <f t="shared" si="0"/>
        <v>1.3937998512959999</v>
      </c>
      <c r="I10" s="22">
        <f t="shared" si="0"/>
        <v>1.2045507651840002</v>
      </c>
      <c r="J10" s="22">
        <f t="shared" si="0"/>
        <v>1.0369910229480002</v>
      </c>
      <c r="K10" s="22">
        <f t="shared" si="0"/>
        <v>0.82446823282799997</v>
      </c>
      <c r="L10" s="22">
        <f t="shared" si="0"/>
        <v>0.85869587498999989</v>
      </c>
      <c r="M10" s="22">
        <f t="shared" si="0"/>
        <v>0.80500518810299992</v>
      </c>
      <c r="N10" s="22">
        <f t="shared" si="0"/>
        <v>0.81918247962900004</v>
      </c>
      <c r="O10" s="22">
        <f t="shared" si="0"/>
        <v>1.0884554106840001</v>
      </c>
      <c r="P10" s="22">
        <f t="shared" si="0"/>
        <v>1.2831404910420001</v>
      </c>
      <c r="Q10" s="22">
        <f t="shared" si="0"/>
        <v>1.3924067070419999</v>
      </c>
      <c r="S10" s="23"/>
    </row>
    <row r="11" spans="2:19" x14ac:dyDescent="0.2">
      <c r="B11" t="s">
        <v>114</v>
      </c>
      <c r="C11" t="s">
        <v>122</v>
      </c>
      <c r="D11" s="17">
        <v>23.483965999999999</v>
      </c>
      <c r="E11" s="17">
        <v>5.3372650000000004</v>
      </c>
      <c r="F11" s="22">
        <f t="shared" si="0"/>
        <v>0.44477208333333335</v>
      </c>
      <c r="G11" s="22">
        <f t="shared" si="0"/>
        <v>0.44477208333333335</v>
      </c>
      <c r="H11" s="22">
        <f t="shared" si="0"/>
        <v>0.44477208333333335</v>
      </c>
      <c r="I11" s="22">
        <f t="shared" si="0"/>
        <v>0.44477208333333335</v>
      </c>
      <c r="J11" s="22">
        <f t="shared" si="0"/>
        <v>0.44477208333333335</v>
      </c>
      <c r="K11" s="22">
        <f t="shared" si="0"/>
        <v>0.44477208333333335</v>
      </c>
      <c r="L11" s="22">
        <f t="shared" si="0"/>
        <v>0.44477208333333335</v>
      </c>
      <c r="M11" s="22">
        <f t="shared" si="0"/>
        <v>0.44477208333333335</v>
      </c>
      <c r="N11" s="22">
        <f t="shared" si="0"/>
        <v>0.44477208333333335</v>
      </c>
      <c r="O11" s="22">
        <f t="shared" si="0"/>
        <v>0.44477208333333335</v>
      </c>
      <c r="P11" s="22">
        <f t="shared" si="0"/>
        <v>0.44477208333333335</v>
      </c>
      <c r="Q11" s="22">
        <f t="shared" si="0"/>
        <v>0.44477208333333335</v>
      </c>
      <c r="S11" s="23"/>
    </row>
    <row r="12" spans="2:19" x14ac:dyDescent="0.2">
      <c r="B12" t="s">
        <v>114</v>
      </c>
      <c r="C12" t="s">
        <v>124</v>
      </c>
      <c r="D12" s="17">
        <v>9.8833000000000004E-2</v>
      </c>
      <c r="E12" s="17">
        <v>9.8833000000000004E-2</v>
      </c>
      <c r="F12" s="22">
        <f t="shared" si="0"/>
        <v>8.2360833333333331E-3</v>
      </c>
      <c r="G12" s="22">
        <f t="shared" si="0"/>
        <v>8.2360833333333331E-3</v>
      </c>
      <c r="H12" s="22">
        <f t="shared" si="0"/>
        <v>8.2360833333333331E-3</v>
      </c>
      <c r="I12" s="22">
        <f t="shared" si="0"/>
        <v>8.2360833333333331E-3</v>
      </c>
      <c r="J12" s="22">
        <f t="shared" si="0"/>
        <v>8.2360833333333331E-3</v>
      </c>
      <c r="K12" s="22">
        <f t="shared" si="0"/>
        <v>8.2360833333333331E-3</v>
      </c>
      <c r="L12" s="22">
        <f t="shared" si="0"/>
        <v>8.2360833333333331E-3</v>
      </c>
      <c r="M12" s="22">
        <f t="shared" si="0"/>
        <v>8.2360833333333331E-3</v>
      </c>
      <c r="N12" s="22">
        <f t="shared" si="0"/>
        <v>8.2360833333333331E-3</v>
      </c>
      <c r="O12" s="22">
        <f t="shared" si="0"/>
        <v>8.2360833333333331E-3</v>
      </c>
      <c r="P12" s="22">
        <f t="shared" si="0"/>
        <v>8.2360833333333331E-3</v>
      </c>
      <c r="Q12" s="22">
        <f t="shared" si="0"/>
        <v>8.2360833333333331E-3</v>
      </c>
      <c r="S12" s="23"/>
    </row>
    <row r="13" spans="2:19" x14ac:dyDescent="0.2">
      <c r="B13" t="s">
        <v>116</v>
      </c>
      <c r="C13" t="s">
        <v>120</v>
      </c>
      <c r="D13" s="17">
        <v>2.2011880000000001</v>
      </c>
      <c r="E13" s="17">
        <v>2.2011880000000001</v>
      </c>
      <c r="F13" s="22">
        <f t="shared" ref="F13:Q22" si="1">INDEX($B$51:$N$60,MATCH($C13,$B$51:$B$60,0),MATCH(F$2,$F$2:$Q$2,0)+1)*$E13</f>
        <v>0.20478752558000002</v>
      </c>
      <c r="G13" s="22">
        <f t="shared" si="1"/>
        <v>0.18662112101600001</v>
      </c>
      <c r="H13" s="22">
        <f t="shared" si="1"/>
        <v>0.19939241379200001</v>
      </c>
      <c r="I13" s="22">
        <f t="shared" si="1"/>
        <v>0.18600478837599999</v>
      </c>
      <c r="J13" s="22">
        <f t="shared" si="1"/>
        <v>0.18172567890400002</v>
      </c>
      <c r="K13" s="22">
        <f t="shared" si="1"/>
        <v>0.16686105634000001</v>
      </c>
      <c r="L13" s="22">
        <f t="shared" si="1"/>
        <v>0.16683023970800001</v>
      </c>
      <c r="M13" s="22">
        <f t="shared" si="1"/>
        <v>0.16725506899199999</v>
      </c>
      <c r="N13" s="22">
        <f t="shared" si="1"/>
        <v>0.16750600442400002</v>
      </c>
      <c r="O13" s="22">
        <f t="shared" si="1"/>
        <v>0.18343380079200003</v>
      </c>
      <c r="P13" s="22">
        <f t="shared" si="1"/>
        <v>0.18855376408000002</v>
      </c>
      <c r="Q13" s="22">
        <f t="shared" si="1"/>
        <v>0.20221653799600003</v>
      </c>
      <c r="S13" s="23"/>
    </row>
    <row r="14" spans="2:19" x14ac:dyDescent="0.2">
      <c r="B14" t="s">
        <v>116</v>
      </c>
      <c r="C14" t="s">
        <v>123</v>
      </c>
      <c r="D14" s="17">
        <v>1.6794E-2</v>
      </c>
      <c r="E14" s="17">
        <v>1.6794E-2</v>
      </c>
      <c r="F14" s="22">
        <f t="shared" si="1"/>
        <v>1.56242979E-3</v>
      </c>
      <c r="G14" s="22">
        <f t="shared" si="1"/>
        <v>1.4238289079999999E-3</v>
      </c>
      <c r="H14" s="22">
        <f t="shared" si="1"/>
        <v>1.521267696E-3</v>
      </c>
      <c r="I14" s="22">
        <f t="shared" si="1"/>
        <v>1.419126588E-3</v>
      </c>
      <c r="J14" s="22">
        <f t="shared" si="1"/>
        <v>1.3864790520000001E-3</v>
      </c>
      <c r="K14" s="22">
        <f t="shared" si="1"/>
        <v>1.2730691699999999E-3</v>
      </c>
      <c r="L14" s="22">
        <f t="shared" si="1"/>
        <v>1.272834054E-3</v>
      </c>
      <c r="M14" s="22">
        <f t="shared" si="1"/>
        <v>1.2760752959999999E-3</v>
      </c>
      <c r="N14" s="22">
        <f t="shared" si="1"/>
        <v>1.277989812E-3</v>
      </c>
      <c r="O14" s="22">
        <f t="shared" si="1"/>
        <v>1.3995111960000001E-3</v>
      </c>
      <c r="P14" s="22">
        <f t="shared" si="1"/>
        <v>1.43857404E-3</v>
      </c>
      <c r="Q14" s="22">
        <f t="shared" si="1"/>
        <v>1.5428143980000001E-3</v>
      </c>
      <c r="S14" s="23"/>
    </row>
    <row r="15" spans="2:19" x14ac:dyDescent="0.2">
      <c r="B15" t="s">
        <v>116</v>
      </c>
      <c r="C15" t="s">
        <v>141</v>
      </c>
      <c r="D15" s="17">
        <v>4.6999789999999999</v>
      </c>
      <c r="E15" s="17">
        <v>0</v>
      </c>
      <c r="F15" s="22">
        <f t="shared" si="1"/>
        <v>0</v>
      </c>
      <c r="G15" s="22">
        <f t="shared" si="1"/>
        <v>0</v>
      </c>
      <c r="H15" s="22">
        <f t="shared" si="1"/>
        <v>0</v>
      </c>
      <c r="I15" s="22">
        <f t="shared" si="1"/>
        <v>0</v>
      </c>
      <c r="J15" s="22">
        <f t="shared" si="1"/>
        <v>0</v>
      </c>
      <c r="K15" s="22">
        <f t="shared" si="1"/>
        <v>0</v>
      </c>
      <c r="L15" s="22">
        <f t="shared" si="1"/>
        <v>0</v>
      </c>
      <c r="M15" s="22">
        <f t="shared" si="1"/>
        <v>0</v>
      </c>
      <c r="N15" s="22">
        <f t="shared" si="1"/>
        <v>0</v>
      </c>
      <c r="O15" s="22">
        <f t="shared" si="1"/>
        <v>0</v>
      </c>
      <c r="P15" s="22">
        <f t="shared" si="1"/>
        <v>0</v>
      </c>
      <c r="Q15" s="22">
        <f t="shared" si="1"/>
        <v>0</v>
      </c>
      <c r="S15" s="23"/>
    </row>
    <row r="16" spans="2:19" x14ac:dyDescent="0.2">
      <c r="B16" t="s">
        <v>116</v>
      </c>
      <c r="C16" t="s">
        <v>122</v>
      </c>
      <c r="D16" s="17">
        <v>0.10835</v>
      </c>
      <c r="E16" s="17">
        <v>0</v>
      </c>
      <c r="F16" s="22">
        <f t="shared" si="1"/>
        <v>0</v>
      </c>
      <c r="G16" s="22">
        <f t="shared" si="1"/>
        <v>0</v>
      </c>
      <c r="H16" s="22">
        <f t="shared" si="1"/>
        <v>0</v>
      </c>
      <c r="I16" s="22">
        <f t="shared" si="1"/>
        <v>0</v>
      </c>
      <c r="J16" s="22">
        <f t="shared" si="1"/>
        <v>0</v>
      </c>
      <c r="K16" s="22">
        <f t="shared" si="1"/>
        <v>0</v>
      </c>
      <c r="L16" s="22">
        <f t="shared" si="1"/>
        <v>0</v>
      </c>
      <c r="M16" s="22">
        <f t="shared" si="1"/>
        <v>0</v>
      </c>
      <c r="N16" s="22">
        <f t="shared" si="1"/>
        <v>0</v>
      </c>
      <c r="O16" s="22">
        <f t="shared" si="1"/>
        <v>0</v>
      </c>
      <c r="P16" s="22">
        <f t="shared" si="1"/>
        <v>0</v>
      </c>
      <c r="Q16" s="22">
        <f t="shared" si="1"/>
        <v>0</v>
      </c>
      <c r="S16" s="23"/>
    </row>
    <row r="17" spans="2:19" x14ac:dyDescent="0.2">
      <c r="B17" t="s">
        <v>116</v>
      </c>
      <c r="C17" t="s">
        <v>124</v>
      </c>
      <c r="D17" s="17">
        <v>4.480804</v>
      </c>
      <c r="E17" s="17">
        <v>0</v>
      </c>
      <c r="F17" s="22">
        <f t="shared" si="1"/>
        <v>0</v>
      </c>
      <c r="G17" s="22">
        <f t="shared" si="1"/>
        <v>0</v>
      </c>
      <c r="H17" s="22">
        <f t="shared" si="1"/>
        <v>0</v>
      </c>
      <c r="I17" s="22">
        <f t="shared" si="1"/>
        <v>0</v>
      </c>
      <c r="J17" s="22">
        <f t="shared" si="1"/>
        <v>0</v>
      </c>
      <c r="K17" s="22">
        <f t="shared" si="1"/>
        <v>0</v>
      </c>
      <c r="L17" s="22">
        <f t="shared" si="1"/>
        <v>0</v>
      </c>
      <c r="M17" s="22">
        <f t="shared" si="1"/>
        <v>0</v>
      </c>
      <c r="N17" s="22">
        <f t="shared" si="1"/>
        <v>0</v>
      </c>
      <c r="O17" s="22">
        <f t="shared" si="1"/>
        <v>0</v>
      </c>
      <c r="P17" s="22">
        <f t="shared" si="1"/>
        <v>0</v>
      </c>
      <c r="Q17" s="22">
        <f t="shared" si="1"/>
        <v>0</v>
      </c>
      <c r="S17" s="23"/>
    </row>
    <row r="18" spans="2:19" x14ac:dyDescent="0.2">
      <c r="B18" t="s">
        <v>117</v>
      </c>
      <c r="C18" t="s">
        <v>120</v>
      </c>
      <c r="D18" s="17">
        <v>85.654082000000002</v>
      </c>
      <c r="E18" s="17">
        <v>85.654082000000002</v>
      </c>
      <c r="F18" s="22">
        <f t="shared" si="1"/>
        <v>7.9688275188700004</v>
      </c>
      <c r="G18" s="22">
        <f t="shared" si="1"/>
        <v>7.2619243801240003</v>
      </c>
      <c r="H18" s="22">
        <f t="shared" si="1"/>
        <v>7.7588893638879997</v>
      </c>
      <c r="I18" s="22">
        <f t="shared" si="1"/>
        <v>7.2379412371639997</v>
      </c>
      <c r="J18" s="22">
        <f t="shared" si="1"/>
        <v>7.0714297017560011</v>
      </c>
      <c r="K18" s="22">
        <f t="shared" si="1"/>
        <v>6.4930076860100003</v>
      </c>
      <c r="L18" s="22">
        <f t="shared" si="1"/>
        <v>6.4918085288620002</v>
      </c>
      <c r="M18" s="22">
        <f t="shared" si="1"/>
        <v>6.5083397666879996</v>
      </c>
      <c r="N18" s="22">
        <f t="shared" si="1"/>
        <v>6.5181043320359997</v>
      </c>
      <c r="O18" s="22">
        <f t="shared" si="1"/>
        <v>7.1378972693880005</v>
      </c>
      <c r="P18" s="22">
        <f t="shared" si="1"/>
        <v>7.3371286641200006</v>
      </c>
      <c r="Q18" s="22">
        <f t="shared" si="1"/>
        <v>7.8687835510940003</v>
      </c>
      <c r="S18" s="23"/>
    </row>
    <row r="19" spans="2:19" x14ac:dyDescent="0.2">
      <c r="B19" t="s">
        <v>117</v>
      </c>
      <c r="C19" t="s">
        <v>123</v>
      </c>
      <c r="D19" s="17">
        <v>18.856784999999999</v>
      </c>
      <c r="E19" s="17">
        <v>18.856784999999999</v>
      </c>
      <c r="F19" s="22">
        <f t="shared" si="1"/>
        <v>1.754340992475</v>
      </c>
      <c r="G19" s="22">
        <f t="shared" si="1"/>
        <v>1.5987159458699998</v>
      </c>
      <c r="H19" s="22">
        <f t="shared" si="1"/>
        <v>1.7081230124399998</v>
      </c>
      <c r="I19" s="22">
        <f t="shared" si="1"/>
        <v>1.5934360460699997</v>
      </c>
      <c r="J19" s="22">
        <f t="shared" si="1"/>
        <v>1.55677845603</v>
      </c>
      <c r="K19" s="22">
        <f t="shared" si="1"/>
        <v>1.4294385869249999</v>
      </c>
      <c r="L19" s="22">
        <f t="shared" si="1"/>
        <v>1.4291745919349998</v>
      </c>
      <c r="M19" s="22">
        <f t="shared" si="1"/>
        <v>1.4328139514399998</v>
      </c>
      <c r="N19" s="22">
        <f t="shared" si="1"/>
        <v>1.43496362493</v>
      </c>
      <c r="O19" s="22">
        <f t="shared" si="1"/>
        <v>1.57141132119</v>
      </c>
      <c r="P19" s="22">
        <f t="shared" si="1"/>
        <v>1.6152722031</v>
      </c>
      <c r="Q19" s="22">
        <f t="shared" si="1"/>
        <v>1.7323162675949999</v>
      </c>
      <c r="S19" s="23"/>
    </row>
    <row r="20" spans="2:19" x14ac:dyDescent="0.2">
      <c r="B20" t="s">
        <v>117</v>
      </c>
      <c r="C20" t="s">
        <v>141</v>
      </c>
      <c r="D20" s="17">
        <v>98.942735999999996</v>
      </c>
      <c r="E20" s="17">
        <v>0</v>
      </c>
      <c r="F20" s="22">
        <f t="shared" si="1"/>
        <v>0</v>
      </c>
      <c r="G20" s="22">
        <f t="shared" si="1"/>
        <v>0</v>
      </c>
      <c r="H20" s="22">
        <f t="shared" si="1"/>
        <v>0</v>
      </c>
      <c r="I20" s="22">
        <f t="shared" si="1"/>
        <v>0</v>
      </c>
      <c r="J20" s="22">
        <f t="shared" si="1"/>
        <v>0</v>
      </c>
      <c r="K20" s="22">
        <f t="shared" si="1"/>
        <v>0</v>
      </c>
      <c r="L20" s="22">
        <f t="shared" si="1"/>
        <v>0</v>
      </c>
      <c r="M20" s="22">
        <f t="shared" si="1"/>
        <v>0</v>
      </c>
      <c r="N20" s="22">
        <f t="shared" si="1"/>
        <v>0</v>
      </c>
      <c r="O20" s="22">
        <f t="shared" si="1"/>
        <v>0</v>
      </c>
      <c r="P20" s="22">
        <f t="shared" si="1"/>
        <v>0</v>
      </c>
      <c r="Q20" s="22">
        <f t="shared" si="1"/>
        <v>0</v>
      </c>
      <c r="S20" s="23"/>
    </row>
    <row r="21" spans="2:19" x14ac:dyDescent="0.2">
      <c r="B21" t="s">
        <v>117</v>
      </c>
      <c r="C21" t="s">
        <v>122</v>
      </c>
      <c r="D21" s="17">
        <v>29.842507000000001</v>
      </c>
      <c r="E21" s="17">
        <v>0</v>
      </c>
      <c r="F21" s="22">
        <f t="shared" si="1"/>
        <v>0</v>
      </c>
      <c r="G21" s="22">
        <f t="shared" si="1"/>
        <v>0</v>
      </c>
      <c r="H21" s="22">
        <f t="shared" si="1"/>
        <v>0</v>
      </c>
      <c r="I21" s="22">
        <f t="shared" si="1"/>
        <v>0</v>
      </c>
      <c r="J21" s="22">
        <f t="shared" si="1"/>
        <v>0</v>
      </c>
      <c r="K21" s="22">
        <f t="shared" si="1"/>
        <v>0</v>
      </c>
      <c r="L21" s="22">
        <f t="shared" si="1"/>
        <v>0</v>
      </c>
      <c r="M21" s="22">
        <f t="shared" si="1"/>
        <v>0</v>
      </c>
      <c r="N21" s="22">
        <f t="shared" si="1"/>
        <v>0</v>
      </c>
      <c r="O21" s="22">
        <f t="shared" si="1"/>
        <v>0</v>
      </c>
      <c r="P21" s="22">
        <f t="shared" si="1"/>
        <v>0</v>
      </c>
      <c r="Q21" s="22">
        <f t="shared" si="1"/>
        <v>0</v>
      </c>
      <c r="S21" s="23"/>
    </row>
    <row r="22" spans="2:19" x14ac:dyDescent="0.2">
      <c r="B22" t="s">
        <v>117</v>
      </c>
      <c r="C22" t="s">
        <v>124</v>
      </c>
      <c r="D22" s="17">
        <v>10.772929</v>
      </c>
      <c r="E22" s="17">
        <v>0</v>
      </c>
      <c r="F22" s="22">
        <f t="shared" si="1"/>
        <v>0</v>
      </c>
      <c r="G22" s="22">
        <f t="shared" si="1"/>
        <v>0</v>
      </c>
      <c r="H22" s="22">
        <f t="shared" si="1"/>
        <v>0</v>
      </c>
      <c r="I22" s="22">
        <f t="shared" si="1"/>
        <v>0</v>
      </c>
      <c r="J22" s="22">
        <f t="shared" si="1"/>
        <v>0</v>
      </c>
      <c r="K22" s="22">
        <f t="shared" si="1"/>
        <v>0</v>
      </c>
      <c r="L22" s="22">
        <f t="shared" si="1"/>
        <v>0</v>
      </c>
      <c r="M22" s="22">
        <f t="shared" si="1"/>
        <v>0</v>
      </c>
      <c r="N22" s="22">
        <f t="shared" si="1"/>
        <v>0</v>
      </c>
      <c r="O22" s="22">
        <f t="shared" si="1"/>
        <v>0</v>
      </c>
      <c r="P22" s="22">
        <f t="shared" si="1"/>
        <v>0</v>
      </c>
      <c r="Q22" s="22">
        <f t="shared" si="1"/>
        <v>0</v>
      </c>
      <c r="S22" s="23"/>
    </row>
    <row r="23" spans="2:19" x14ac:dyDescent="0.2">
      <c r="B23" t="s">
        <v>118</v>
      </c>
      <c r="C23" t="s">
        <v>120</v>
      </c>
      <c r="D23" s="17">
        <v>17.068594999999998</v>
      </c>
      <c r="E23" s="17">
        <v>17.068594999999998</v>
      </c>
      <c r="F23" s="22">
        <f t="shared" ref="F23:Q32" si="2">INDEX($B$51:$N$60,MATCH($C23,$B$51:$B$60,0),MATCH(F$2,$F$2:$Q$2,0)+1)*$E23</f>
        <v>1.5879767358249999</v>
      </c>
      <c r="G23" s="22">
        <f t="shared" si="2"/>
        <v>1.4471096212899999</v>
      </c>
      <c r="H23" s="22">
        <f t="shared" si="2"/>
        <v>1.5461416094799998</v>
      </c>
      <c r="I23" s="22">
        <f t="shared" si="2"/>
        <v>1.4423304146899998</v>
      </c>
      <c r="J23" s="22">
        <f t="shared" si="2"/>
        <v>1.4091490660099999</v>
      </c>
      <c r="K23" s="22">
        <f t="shared" si="2"/>
        <v>1.2938848439749999</v>
      </c>
      <c r="L23" s="22">
        <f t="shared" si="2"/>
        <v>1.2936458836449998</v>
      </c>
      <c r="M23" s="22">
        <f t="shared" si="2"/>
        <v>1.2969401224799999</v>
      </c>
      <c r="N23" s="22">
        <f t="shared" si="2"/>
        <v>1.2988859423099999</v>
      </c>
      <c r="O23" s="22">
        <f t="shared" si="2"/>
        <v>1.42239429573</v>
      </c>
      <c r="P23" s="22">
        <f t="shared" si="2"/>
        <v>1.4620958476999999</v>
      </c>
      <c r="Q23" s="22">
        <f t="shared" si="2"/>
        <v>1.5680406168649998</v>
      </c>
      <c r="S23" s="23"/>
    </row>
    <row r="24" spans="2:19" x14ac:dyDescent="0.2">
      <c r="B24" t="s">
        <v>118</v>
      </c>
      <c r="C24" t="s">
        <v>141</v>
      </c>
      <c r="D24" s="17">
        <v>34.798222000000003</v>
      </c>
      <c r="E24" s="17">
        <v>8.6995550000000001</v>
      </c>
      <c r="F24" s="22">
        <f t="shared" si="2"/>
        <v>1.018239414975</v>
      </c>
      <c r="G24" s="22">
        <f t="shared" si="2"/>
        <v>0.86176051918999996</v>
      </c>
      <c r="H24" s="22">
        <f t="shared" si="2"/>
        <v>0.88777218863999996</v>
      </c>
      <c r="I24" s="22">
        <f t="shared" si="2"/>
        <v>0.76723115456000002</v>
      </c>
      <c r="J24" s="22">
        <f t="shared" si="2"/>
        <v>0.66050501382000004</v>
      </c>
      <c r="K24" s="22">
        <f t="shared" si="2"/>
        <v>0.52513993802000003</v>
      </c>
      <c r="L24" s="22">
        <f t="shared" si="2"/>
        <v>0.54694102285000001</v>
      </c>
      <c r="M24" s="22">
        <f t="shared" si="2"/>
        <v>0.51274307214500003</v>
      </c>
      <c r="N24" s="22">
        <f t="shared" si="2"/>
        <v>0.52177321023500001</v>
      </c>
      <c r="O24" s="22">
        <f t="shared" si="2"/>
        <v>0.69328493706000005</v>
      </c>
      <c r="P24" s="22">
        <f t="shared" si="2"/>
        <v>0.81728839402999998</v>
      </c>
      <c r="Q24" s="22">
        <f t="shared" si="2"/>
        <v>0.88688483402999996</v>
      </c>
      <c r="S24" s="23"/>
    </row>
    <row r="25" spans="2:19" x14ac:dyDescent="0.2">
      <c r="B25" t="s">
        <v>118</v>
      </c>
      <c r="C25" t="s">
        <v>122</v>
      </c>
      <c r="D25" s="17">
        <v>8.4119050000000009</v>
      </c>
      <c r="E25" s="17">
        <v>1.911797</v>
      </c>
      <c r="F25" s="22">
        <f t="shared" si="2"/>
        <v>0.15931641666666665</v>
      </c>
      <c r="G25" s="22">
        <f t="shared" si="2"/>
        <v>0.15931641666666665</v>
      </c>
      <c r="H25" s="22">
        <f t="shared" si="2"/>
        <v>0.15931641666666665</v>
      </c>
      <c r="I25" s="22">
        <f t="shared" si="2"/>
        <v>0.15931641666666665</v>
      </c>
      <c r="J25" s="22">
        <f t="shared" si="2"/>
        <v>0.15931641666666665</v>
      </c>
      <c r="K25" s="22">
        <f t="shared" si="2"/>
        <v>0.15931641666666665</v>
      </c>
      <c r="L25" s="22">
        <f t="shared" si="2"/>
        <v>0.15931641666666665</v>
      </c>
      <c r="M25" s="22">
        <f t="shared" si="2"/>
        <v>0.15931641666666665</v>
      </c>
      <c r="N25" s="22">
        <f t="shared" si="2"/>
        <v>0.15931641666666665</v>
      </c>
      <c r="O25" s="22">
        <f t="shared" si="2"/>
        <v>0.15931641666666665</v>
      </c>
      <c r="P25" s="22">
        <f t="shared" si="2"/>
        <v>0.15931641666666665</v>
      </c>
      <c r="Q25" s="22">
        <f t="shared" si="2"/>
        <v>0.15931641666666665</v>
      </c>
      <c r="S25" s="23"/>
    </row>
    <row r="26" spans="2:19" x14ac:dyDescent="0.2">
      <c r="B26" t="s">
        <v>118</v>
      </c>
      <c r="C26" t="s">
        <v>123</v>
      </c>
      <c r="D26" s="17">
        <v>0.67804900000000001</v>
      </c>
      <c r="E26" s="17">
        <v>0.67804900000000001</v>
      </c>
      <c r="F26" s="22">
        <f t="shared" si="2"/>
        <v>6.3082288715000004E-2</v>
      </c>
      <c r="G26" s="22">
        <f t="shared" si="2"/>
        <v>5.7486350318E-2</v>
      </c>
      <c r="H26" s="22">
        <f t="shared" si="2"/>
        <v>6.1420390615999999E-2</v>
      </c>
      <c r="I26" s="22">
        <f t="shared" si="2"/>
        <v>5.7296496597999999E-2</v>
      </c>
      <c r="J26" s="22">
        <f t="shared" si="2"/>
        <v>5.5978369342000005E-2</v>
      </c>
      <c r="K26" s="22">
        <f t="shared" si="2"/>
        <v>5.1399504445000001E-2</v>
      </c>
      <c r="L26" s="22">
        <f t="shared" si="2"/>
        <v>5.1390011759000001E-2</v>
      </c>
      <c r="M26" s="22">
        <f t="shared" si="2"/>
        <v>5.1520875215999996E-2</v>
      </c>
      <c r="N26" s="22">
        <f t="shared" si="2"/>
        <v>5.1598172801999999E-2</v>
      </c>
      <c r="O26" s="22">
        <f t="shared" si="2"/>
        <v>5.6504535366000003E-2</v>
      </c>
      <c r="P26" s="22">
        <f t="shared" si="2"/>
        <v>5.8081677339999999E-2</v>
      </c>
      <c r="Q26" s="22">
        <f t="shared" si="2"/>
        <v>6.2290327483000001E-2</v>
      </c>
      <c r="S26" s="23"/>
    </row>
    <row r="27" spans="2:19" x14ac:dyDescent="0.2">
      <c r="B27" t="s">
        <v>118</v>
      </c>
      <c r="C27" t="s">
        <v>124</v>
      </c>
      <c r="D27" s="17">
        <v>0.16103899999999999</v>
      </c>
      <c r="E27" s="17">
        <v>0.16103899999999999</v>
      </c>
      <c r="F27" s="22">
        <f t="shared" si="2"/>
        <v>1.3419916666666665E-2</v>
      </c>
      <c r="G27" s="22">
        <f t="shared" si="2"/>
        <v>1.3419916666666665E-2</v>
      </c>
      <c r="H27" s="22">
        <f t="shared" si="2"/>
        <v>1.3419916666666665E-2</v>
      </c>
      <c r="I27" s="22">
        <f t="shared" si="2"/>
        <v>1.3419916666666665E-2</v>
      </c>
      <c r="J27" s="22">
        <f t="shared" si="2"/>
        <v>1.3419916666666665E-2</v>
      </c>
      <c r="K27" s="22">
        <f t="shared" si="2"/>
        <v>1.3419916666666665E-2</v>
      </c>
      <c r="L27" s="22">
        <f t="shared" si="2"/>
        <v>1.3419916666666665E-2</v>
      </c>
      <c r="M27" s="22">
        <f t="shared" si="2"/>
        <v>1.3419916666666665E-2</v>
      </c>
      <c r="N27" s="22">
        <f t="shared" si="2"/>
        <v>1.3419916666666665E-2</v>
      </c>
      <c r="O27" s="22">
        <f t="shared" si="2"/>
        <v>1.3419916666666665E-2</v>
      </c>
      <c r="P27" s="22">
        <f t="shared" si="2"/>
        <v>1.3419916666666665E-2</v>
      </c>
      <c r="Q27" s="22">
        <f t="shared" si="2"/>
        <v>1.3419916666666665E-2</v>
      </c>
      <c r="S27" s="23"/>
    </row>
    <row r="28" spans="2:19" x14ac:dyDescent="0.2">
      <c r="B28" t="s">
        <v>115</v>
      </c>
      <c r="C28" t="s">
        <v>120</v>
      </c>
      <c r="D28" s="17">
        <v>106.283587</v>
      </c>
      <c r="E28" s="17">
        <v>106.283587</v>
      </c>
      <c r="F28" s="22">
        <f t="shared" si="2"/>
        <v>9.8880935165450001</v>
      </c>
      <c r="G28" s="22">
        <f t="shared" si="2"/>
        <v>9.0109350730340001</v>
      </c>
      <c r="H28" s="22">
        <f t="shared" si="2"/>
        <v>9.6275924448080001</v>
      </c>
      <c r="I28" s="22">
        <f t="shared" si="2"/>
        <v>8.9811756686739983</v>
      </c>
      <c r="J28" s="22">
        <f t="shared" si="2"/>
        <v>8.7745603755460007</v>
      </c>
      <c r="K28" s="22">
        <f t="shared" si="2"/>
        <v>8.056827312534999</v>
      </c>
      <c r="L28" s="22">
        <f t="shared" si="2"/>
        <v>8.0553393423169997</v>
      </c>
      <c r="M28" s="22">
        <f t="shared" si="2"/>
        <v>8.0758520746079991</v>
      </c>
      <c r="N28" s="22">
        <f t="shared" si="2"/>
        <v>8.0879684035260002</v>
      </c>
      <c r="O28" s="22">
        <f t="shared" si="2"/>
        <v>8.8570364390579996</v>
      </c>
      <c r="P28" s="22">
        <f t="shared" si="2"/>
        <v>9.1042520624200005</v>
      </c>
      <c r="Q28" s="22">
        <f t="shared" si="2"/>
        <v>9.7639542869289997</v>
      </c>
      <c r="S28" s="23"/>
    </row>
    <row r="29" spans="2:19" ht="19" x14ac:dyDescent="0.25">
      <c r="B29" t="s">
        <v>115</v>
      </c>
      <c r="C29" t="s">
        <v>141</v>
      </c>
      <c r="D29" s="17">
        <v>297.09506299999998</v>
      </c>
      <c r="E29" s="17">
        <v>74.273765999999995</v>
      </c>
      <c r="F29" s="22">
        <f t="shared" si="2"/>
        <v>8.6933729414699989</v>
      </c>
      <c r="G29" s="22">
        <f t="shared" si="2"/>
        <v>7.357410712427999</v>
      </c>
      <c r="H29" s="22">
        <f t="shared" si="2"/>
        <v>7.5794892727679999</v>
      </c>
      <c r="I29" s="22">
        <f t="shared" si="2"/>
        <v>6.5503519710719997</v>
      </c>
      <c r="J29" s="22">
        <f t="shared" si="2"/>
        <v>5.6391614097840002</v>
      </c>
      <c r="K29" s="22">
        <f t="shared" si="2"/>
        <v>4.4834616108239995</v>
      </c>
      <c r="L29" s="22">
        <f t="shared" si="2"/>
        <v>4.669591668419999</v>
      </c>
      <c r="M29" s="22">
        <f t="shared" si="2"/>
        <v>4.3776214942739999</v>
      </c>
      <c r="N29" s="22">
        <f t="shared" si="2"/>
        <v>4.4547176633819996</v>
      </c>
      <c r="O29" s="22">
        <f t="shared" si="2"/>
        <v>5.9190249600719991</v>
      </c>
      <c r="P29" s="22">
        <f t="shared" si="2"/>
        <v>6.9777232206359994</v>
      </c>
      <c r="Q29" s="22">
        <f t="shared" si="2"/>
        <v>7.5719133486359995</v>
      </c>
      <c r="S29" s="25"/>
    </row>
    <row r="30" spans="2:19" ht="19" x14ac:dyDescent="0.25">
      <c r="B30" t="s">
        <v>115</v>
      </c>
      <c r="C30" t="s">
        <v>123</v>
      </c>
      <c r="D30" s="17">
        <v>11.466562</v>
      </c>
      <c r="E30" s="17">
        <v>11.466562</v>
      </c>
      <c r="F30" s="22">
        <f t="shared" si="2"/>
        <v>1.06679159567</v>
      </c>
      <c r="G30" s="22">
        <f t="shared" si="2"/>
        <v>0.97215805948399991</v>
      </c>
      <c r="H30" s="22">
        <f t="shared" si="2"/>
        <v>1.0386870522079998</v>
      </c>
      <c r="I30" s="22">
        <f t="shared" si="2"/>
        <v>0.96894742212399987</v>
      </c>
      <c r="J30" s="22">
        <f t="shared" si="2"/>
        <v>0.94665642559600005</v>
      </c>
      <c r="K30" s="22">
        <f t="shared" si="2"/>
        <v>0.86922273240999992</v>
      </c>
      <c r="L30" s="22">
        <f t="shared" si="2"/>
        <v>0.8690622005419999</v>
      </c>
      <c r="M30" s="22">
        <f t="shared" si="2"/>
        <v>0.87127524700799996</v>
      </c>
      <c r="N30" s="22">
        <f t="shared" si="2"/>
        <v>0.87258243507599997</v>
      </c>
      <c r="O30" s="22">
        <f t="shared" si="2"/>
        <v>0.95555447770800006</v>
      </c>
      <c r="P30" s="22">
        <f t="shared" si="2"/>
        <v>0.98222570091999994</v>
      </c>
      <c r="Q30" s="22">
        <f t="shared" si="2"/>
        <v>1.0533986512540001</v>
      </c>
      <c r="S30" s="25"/>
    </row>
    <row r="31" spans="2:19" ht="19" x14ac:dyDescent="0.25">
      <c r="B31" t="s">
        <v>115</v>
      </c>
      <c r="C31" t="s">
        <v>122</v>
      </c>
      <c r="D31" s="17">
        <v>28.382515999999999</v>
      </c>
      <c r="E31" s="17">
        <v>6.4505720000000002</v>
      </c>
      <c r="F31" s="22">
        <f t="shared" si="2"/>
        <v>0.53754766666666665</v>
      </c>
      <c r="G31" s="22">
        <f t="shared" si="2"/>
        <v>0.53754766666666665</v>
      </c>
      <c r="H31" s="22">
        <f t="shared" si="2"/>
        <v>0.53754766666666665</v>
      </c>
      <c r="I31" s="22">
        <f t="shared" si="2"/>
        <v>0.53754766666666665</v>
      </c>
      <c r="J31" s="22">
        <f t="shared" si="2"/>
        <v>0.53754766666666665</v>
      </c>
      <c r="K31" s="22">
        <f t="shared" si="2"/>
        <v>0.53754766666666665</v>
      </c>
      <c r="L31" s="22">
        <f t="shared" si="2"/>
        <v>0.53754766666666665</v>
      </c>
      <c r="M31" s="22">
        <f t="shared" si="2"/>
        <v>0.53754766666666665</v>
      </c>
      <c r="N31" s="22">
        <f t="shared" si="2"/>
        <v>0.53754766666666665</v>
      </c>
      <c r="O31" s="22">
        <f t="shared" si="2"/>
        <v>0.53754766666666665</v>
      </c>
      <c r="P31" s="22">
        <f t="shared" si="2"/>
        <v>0.53754766666666665</v>
      </c>
      <c r="Q31" s="22">
        <f t="shared" si="2"/>
        <v>0.53754766666666665</v>
      </c>
      <c r="S31" s="25"/>
    </row>
    <row r="32" spans="2:19" ht="19" x14ac:dyDescent="0.25">
      <c r="B32" t="s">
        <v>115</v>
      </c>
      <c r="C32" t="s">
        <v>124</v>
      </c>
      <c r="D32" s="17">
        <v>5.497814</v>
      </c>
      <c r="E32" s="17">
        <v>5.497814</v>
      </c>
      <c r="F32" s="22">
        <f t="shared" si="2"/>
        <v>0.45815116666666666</v>
      </c>
      <c r="G32" s="22">
        <f t="shared" si="2"/>
        <v>0.45815116666666666</v>
      </c>
      <c r="H32" s="22">
        <f t="shared" si="2"/>
        <v>0.45815116666666666</v>
      </c>
      <c r="I32" s="22">
        <f t="shared" si="2"/>
        <v>0.45815116666666666</v>
      </c>
      <c r="J32" s="22">
        <f t="shared" si="2"/>
        <v>0.45815116666666666</v>
      </c>
      <c r="K32" s="22">
        <f t="shared" si="2"/>
        <v>0.45815116666666666</v>
      </c>
      <c r="L32" s="22">
        <f t="shared" si="2"/>
        <v>0.45815116666666666</v>
      </c>
      <c r="M32" s="22">
        <f t="shared" si="2"/>
        <v>0.45815116666666666</v>
      </c>
      <c r="N32" s="22">
        <f t="shared" si="2"/>
        <v>0.45815116666666666</v>
      </c>
      <c r="O32" s="22">
        <f t="shared" si="2"/>
        <v>0.45815116666666666</v>
      </c>
      <c r="P32" s="22">
        <f t="shared" si="2"/>
        <v>0.45815116666666666</v>
      </c>
      <c r="Q32" s="22">
        <f t="shared" si="2"/>
        <v>0.45815116666666666</v>
      </c>
      <c r="S32" s="25"/>
    </row>
    <row r="33" spans="2:19" ht="19" x14ac:dyDescent="0.25">
      <c r="B33" t="s">
        <v>119</v>
      </c>
      <c r="C33" t="s">
        <v>127</v>
      </c>
      <c r="D33" s="17">
        <v>425.39999</v>
      </c>
      <c r="E33" s="17">
        <v>96.681815999999998</v>
      </c>
      <c r="F33" s="22">
        <f t="shared" ref="F33:Q40" si="3">INDEX($B$51:$N$60,MATCH($C33,$B$51:$B$60,0),MATCH(F$2,$F$2:$Q$2,0)+1)*$E33</f>
        <v>8.0568179999999998</v>
      </c>
      <c r="G33" s="22">
        <f t="shared" si="3"/>
        <v>8.0568179999999998</v>
      </c>
      <c r="H33" s="22">
        <f t="shared" si="3"/>
        <v>8.0568179999999998</v>
      </c>
      <c r="I33" s="22">
        <f t="shared" si="3"/>
        <v>8.0568179999999998</v>
      </c>
      <c r="J33" s="22">
        <f t="shared" si="3"/>
        <v>8.0568179999999998</v>
      </c>
      <c r="K33" s="22">
        <f t="shared" si="3"/>
        <v>8.0568179999999998</v>
      </c>
      <c r="L33" s="22">
        <f t="shared" si="3"/>
        <v>8.0568179999999998</v>
      </c>
      <c r="M33" s="22">
        <f t="shared" si="3"/>
        <v>8.0568179999999998</v>
      </c>
      <c r="N33" s="22">
        <f t="shared" si="3"/>
        <v>8.0568179999999998</v>
      </c>
      <c r="O33" s="22">
        <f t="shared" si="3"/>
        <v>8.0568179999999998</v>
      </c>
      <c r="P33" s="22">
        <f t="shared" si="3"/>
        <v>8.0568179999999998</v>
      </c>
      <c r="Q33" s="22">
        <f t="shared" si="3"/>
        <v>8.0568179999999998</v>
      </c>
      <c r="S33" s="25"/>
    </row>
    <row r="34" spans="2:19" ht="19" x14ac:dyDescent="0.25">
      <c r="B34" t="s">
        <v>119</v>
      </c>
      <c r="C34" t="s">
        <v>123</v>
      </c>
      <c r="D34" s="17">
        <v>20.487822999999999</v>
      </c>
      <c r="E34" s="17">
        <v>20.487822999999999</v>
      </c>
      <c r="F34" s="22">
        <f t="shared" si="3"/>
        <v>1.906084612805</v>
      </c>
      <c r="G34" s="22">
        <f t="shared" si="3"/>
        <v>1.7369986095859997</v>
      </c>
      <c r="H34" s="22">
        <f t="shared" si="3"/>
        <v>1.8558689586319999</v>
      </c>
      <c r="I34" s="22">
        <f t="shared" si="3"/>
        <v>1.7312620191459998</v>
      </c>
      <c r="J34" s="22">
        <f t="shared" si="3"/>
        <v>1.691433691234</v>
      </c>
      <c r="K34" s="22">
        <f t="shared" si="3"/>
        <v>1.5530794225149998</v>
      </c>
      <c r="L34" s="22">
        <f t="shared" si="3"/>
        <v>1.5527925929929998</v>
      </c>
      <c r="M34" s="22">
        <f t="shared" si="3"/>
        <v>1.5567467428319999</v>
      </c>
      <c r="N34" s="22">
        <f t="shared" si="3"/>
        <v>1.5590823546539998</v>
      </c>
      <c r="O34" s="22">
        <f t="shared" si="3"/>
        <v>1.7073322418820001</v>
      </c>
      <c r="P34" s="22">
        <f t="shared" si="3"/>
        <v>1.75498691818</v>
      </c>
      <c r="Q34" s="22">
        <f t="shared" si="3"/>
        <v>1.882154835541</v>
      </c>
      <c r="S34" s="25"/>
    </row>
    <row r="35" spans="2:19" ht="19" x14ac:dyDescent="0.25">
      <c r="B35" t="s">
        <v>119</v>
      </c>
      <c r="C35" t="s">
        <v>120</v>
      </c>
      <c r="D35" s="17">
        <v>6.1652649999999998</v>
      </c>
      <c r="E35" s="17">
        <v>6.1652649999999998</v>
      </c>
      <c r="F35" s="22">
        <f t="shared" si="3"/>
        <v>0.573585429275</v>
      </c>
      <c r="G35" s="22">
        <f t="shared" si="3"/>
        <v>0.52270349722999998</v>
      </c>
      <c r="H35" s="22">
        <f t="shared" si="3"/>
        <v>0.55847436476000001</v>
      </c>
      <c r="I35" s="22">
        <f t="shared" si="3"/>
        <v>0.52097722302999994</v>
      </c>
      <c r="J35" s="22">
        <f t="shared" si="3"/>
        <v>0.50899194787000002</v>
      </c>
      <c r="K35" s="22">
        <f t="shared" si="3"/>
        <v>0.46735791332499999</v>
      </c>
      <c r="L35" s="22">
        <f t="shared" si="3"/>
        <v>0.46727159961499998</v>
      </c>
      <c r="M35" s="22">
        <f t="shared" si="3"/>
        <v>0.46846149575999996</v>
      </c>
      <c r="N35" s="22">
        <f t="shared" si="3"/>
        <v>0.46916433596999996</v>
      </c>
      <c r="O35" s="22">
        <f t="shared" si="3"/>
        <v>0.51377619351000003</v>
      </c>
      <c r="P35" s="22">
        <f t="shared" si="3"/>
        <v>0.52811659989999993</v>
      </c>
      <c r="Q35" s="22">
        <f t="shared" si="3"/>
        <v>0.56638439975499999</v>
      </c>
      <c r="S35" s="25"/>
    </row>
    <row r="36" spans="2:19" ht="19" x14ac:dyDescent="0.25">
      <c r="B36" t="s">
        <v>119</v>
      </c>
      <c r="C36" t="s">
        <v>141</v>
      </c>
      <c r="D36" s="17">
        <v>0.49618299999999999</v>
      </c>
      <c r="E36" s="17">
        <v>0.19847300000000001</v>
      </c>
      <c r="F36" s="22">
        <f t="shared" si="3"/>
        <v>2.3230272284999999E-2</v>
      </c>
      <c r="G36" s="22">
        <f t="shared" si="3"/>
        <v>1.9660338433999999E-2</v>
      </c>
      <c r="H36" s="22">
        <f t="shared" si="3"/>
        <v>2.0253772704E-2</v>
      </c>
      <c r="I36" s="22">
        <f t="shared" si="3"/>
        <v>1.7503730816000002E-2</v>
      </c>
      <c r="J36" s="22">
        <f t="shared" si="3"/>
        <v>1.5068864052000001E-2</v>
      </c>
      <c r="K36" s="22">
        <f t="shared" si="3"/>
        <v>1.1980624172000002E-2</v>
      </c>
      <c r="L36" s="22">
        <f t="shared" si="3"/>
        <v>1.247799751E-2</v>
      </c>
      <c r="M36" s="22">
        <f t="shared" si="3"/>
        <v>1.1697800147E-2</v>
      </c>
      <c r="N36" s="22">
        <f t="shared" si="3"/>
        <v>1.1903815121000002E-2</v>
      </c>
      <c r="O36" s="22">
        <f t="shared" si="3"/>
        <v>1.5816710316000002E-2</v>
      </c>
      <c r="P36" s="22">
        <f t="shared" si="3"/>
        <v>1.8645744458000001E-2</v>
      </c>
      <c r="Q36" s="22">
        <f t="shared" si="3"/>
        <v>2.0233528458E-2</v>
      </c>
      <c r="S36" s="25"/>
    </row>
    <row r="37" spans="2:19" ht="19" x14ac:dyDescent="0.25">
      <c r="B37" t="s">
        <v>119</v>
      </c>
      <c r="C37" t="s">
        <v>124</v>
      </c>
      <c r="D37" s="17">
        <v>0.120557</v>
      </c>
      <c r="E37" s="17">
        <v>0.120557</v>
      </c>
      <c r="F37" s="22">
        <f t="shared" si="3"/>
        <v>1.0046416666666665E-2</v>
      </c>
      <c r="G37" s="22">
        <f t="shared" si="3"/>
        <v>1.0046416666666665E-2</v>
      </c>
      <c r="H37" s="22">
        <f t="shared" si="3"/>
        <v>1.0046416666666665E-2</v>
      </c>
      <c r="I37" s="22">
        <f t="shared" si="3"/>
        <v>1.0046416666666665E-2</v>
      </c>
      <c r="J37" s="22">
        <f t="shared" si="3"/>
        <v>1.0046416666666665E-2</v>
      </c>
      <c r="K37" s="22">
        <f t="shared" si="3"/>
        <v>1.0046416666666665E-2</v>
      </c>
      <c r="L37" s="22">
        <f t="shared" si="3"/>
        <v>1.0046416666666665E-2</v>
      </c>
      <c r="M37" s="22">
        <f t="shared" si="3"/>
        <v>1.0046416666666665E-2</v>
      </c>
      <c r="N37" s="22">
        <f t="shared" si="3"/>
        <v>1.0046416666666665E-2</v>
      </c>
      <c r="O37" s="22">
        <f t="shared" si="3"/>
        <v>1.0046416666666665E-2</v>
      </c>
      <c r="P37" s="22">
        <f t="shared" si="3"/>
        <v>1.0046416666666665E-2</v>
      </c>
      <c r="Q37" s="22">
        <f t="shared" si="3"/>
        <v>1.0046416666666665E-2</v>
      </c>
      <c r="S37" s="25"/>
    </row>
    <row r="38" spans="2:19" ht="19" x14ac:dyDescent="0.25">
      <c r="B38" t="s">
        <v>119</v>
      </c>
      <c r="C38" t="s">
        <v>125</v>
      </c>
      <c r="D38" s="17">
        <v>118.671038</v>
      </c>
      <c r="E38" s="17">
        <v>0</v>
      </c>
      <c r="F38" s="22">
        <f t="shared" si="3"/>
        <v>0</v>
      </c>
      <c r="G38" s="22">
        <f t="shared" si="3"/>
        <v>0</v>
      </c>
      <c r="H38" s="22">
        <f t="shared" si="3"/>
        <v>0</v>
      </c>
      <c r="I38" s="22">
        <f t="shared" si="3"/>
        <v>0</v>
      </c>
      <c r="J38" s="22">
        <f t="shared" si="3"/>
        <v>0</v>
      </c>
      <c r="K38" s="22">
        <f t="shared" si="3"/>
        <v>0</v>
      </c>
      <c r="L38" s="22">
        <f t="shared" si="3"/>
        <v>0</v>
      </c>
      <c r="M38" s="22">
        <f t="shared" si="3"/>
        <v>0</v>
      </c>
      <c r="N38" s="22">
        <f t="shared" si="3"/>
        <v>0</v>
      </c>
      <c r="O38" s="22">
        <f t="shared" si="3"/>
        <v>0</v>
      </c>
      <c r="P38" s="22">
        <f t="shared" si="3"/>
        <v>0</v>
      </c>
      <c r="Q38" s="22">
        <f t="shared" si="3"/>
        <v>0</v>
      </c>
      <c r="S38" s="25"/>
    </row>
    <row r="39" spans="2:19" ht="19" x14ac:dyDescent="0.25">
      <c r="B39" t="s">
        <v>119</v>
      </c>
      <c r="C39" t="s">
        <v>126</v>
      </c>
      <c r="D39" s="17">
        <v>6.7994950000000003</v>
      </c>
      <c r="E39" s="17">
        <v>0</v>
      </c>
      <c r="F39" s="22">
        <f t="shared" si="3"/>
        <v>0</v>
      </c>
      <c r="G39" s="22">
        <f t="shared" si="3"/>
        <v>0</v>
      </c>
      <c r="H39" s="22">
        <f t="shared" si="3"/>
        <v>0</v>
      </c>
      <c r="I39" s="22">
        <f t="shared" si="3"/>
        <v>0</v>
      </c>
      <c r="J39" s="22">
        <f t="shared" si="3"/>
        <v>0</v>
      </c>
      <c r="K39" s="22">
        <f t="shared" si="3"/>
        <v>0</v>
      </c>
      <c r="L39" s="22">
        <f t="shared" si="3"/>
        <v>0</v>
      </c>
      <c r="M39" s="22">
        <f t="shared" si="3"/>
        <v>0</v>
      </c>
      <c r="N39" s="22">
        <f t="shared" si="3"/>
        <v>0</v>
      </c>
      <c r="O39" s="22">
        <f t="shared" si="3"/>
        <v>0</v>
      </c>
      <c r="P39" s="22">
        <f t="shared" si="3"/>
        <v>0</v>
      </c>
      <c r="Q39" s="22">
        <f t="shared" si="3"/>
        <v>0</v>
      </c>
      <c r="S39" s="25"/>
    </row>
    <row r="40" spans="2:19" ht="19" x14ac:dyDescent="0.25">
      <c r="B40" t="s">
        <v>119</v>
      </c>
      <c r="C40" t="s">
        <v>128</v>
      </c>
      <c r="D40" s="17">
        <v>9.268777</v>
      </c>
      <c r="E40" s="17">
        <v>0</v>
      </c>
      <c r="F40" s="22">
        <f t="shared" si="3"/>
        <v>0</v>
      </c>
      <c r="G40" s="22">
        <f t="shared" si="3"/>
        <v>0</v>
      </c>
      <c r="H40" s="22">
        <f t="shared" si="3"/>
        <v>0</v>
      </c>
      <c r="I40" s="22">
        <f t="shared" si="3"/>
        <v>0</v>
      </c>
      <c r="J40" s="22">
        <f t="shared" si="3"/>
        <v>0</v>
      </c>
      <c r="K40" s="22">
        <f t="shared" si="3"/>
        <v>0</v>
      </c>
      <c r="L40" s="22">
        <f t="shared" si="3"/>
        <v>0</v>
      </c>
      <c r="M40" s="22">
        <f t="shared" si="3"/>
        <v>0</v>
      </c>
      <c r="N40" s="22">
        <f t="shared" si="3"/>
        <v>0</v>
      </c>
      <c r="O40" s="22">
        <f t="shared" si="3"/>
        <v>0</v>
      </c>
      <c r="P40" s="22">
        <f t="shared" si="3"/>
        <v>0</v>
      </c>
      <c r="Q40" s="22">
        <f t="shared" si="3"/>
        <v>0</v>
      </c>
      <c r="S40" s="25"/>
    </row>
    <row r="42" spans="2:19" x14ac:dyDescent="0.2">
      <c r="B42" s="16"/>
      <c r="E42" t="s">
        <v>113</v>
      </c>
      <c r="F42" s="22">
        <f>SUMIF($B$3:$B$40,$E42,F$3:F$40)</f>
        <v>0.77001793546649999</v>
      </c>
      <c r="G42" s="22">
        <f t="shared" ref="G42:Q48" si="4">SUMIF($B$3:$B$40,$E42,G$3:G$40)</f>
        <v>0.71557162265859986</v>
      </c>
      <c r="H42" s="22">
        <f t="shared" si="4"/>
        <v>0.74935610177759993</v>
      </c>
      <c r="I42" s="22">
        <f t="shared" si="4"/>
        <v>0.70895277918839983</v>
      </c>
      <c r="J42" s="22">
        <f t="shared" si="4"/>
        <v>0.69239130129680004</v>
      </c>
      <c r="K42" s="22">
        <f t="shared" si="4"/>
        <v>0.64744888541579992</v>
      </c>
      <c r="L42" s="22">
        <f t="shared" si="4"/>
        <v>0.64853667489199995</v>
      </c>
      <c r="M42" s="22">
        <f t="shared" si="4"/>
        <v>0.6477852640252999</v>
      </c>
      <c r="N42" s="22">
        <f t="shared" si="4"/>
        <v>0.6489046859458999</v>
      </c>
      <c r="O42" s="22">
        <f t="shared" si="4"/>
        <v>0.69847692989440002</v>
      </c>
      <c r="P42" s="22">
        <f t="shared" si="4"/>
        <v>0.7180951802861999</v>
      </c>
      <c r="Q42" s="22">
        <f>SUMIF($B$3:$B$40,$E42,Q$3:Q$40)</f>
        <v>0.75647180441719997</v>
      </c>
    </row>
    <row r="43" spans="2:19" x14ac:dyDescent="0.2">
      <c r="E43" t="s">
        <v>114</v>
      </c>
      <c r="F43" s="22">
        <f t="shared" ref="F43:F48" si="5">SUMIF($B$3:$B$40,$E43,F$3:F$40)</f>
        <v>9.6667507634216676</v>
      </c>
      <c r="G43" s="22">
        <f t="shared" si="4"/>
        <v>8.7455540032406667</v>
      </c>
      <c r="H43" s="22">
        <f t="shared" si="4"/>
        <v>9.2612981008586672</v>
      </c>
      <c r="I43" s="22">
        <f t="shared" si="4"/>
        <v>8.5742245790386669</v>
      </c>
      <c r="J43" s="22">
        <f t="shared" si="4"/>
        <v>8.2475443660666681</v>
      </c>
      <c r="K43" s="22">
        <f t="shared" si="4"/>
        <v>7.4822743851646667</v>
      </c>
      <c r="L43" s="22">
        <f t="shared" si="4"/>
        <v>7.5153560980106668</v>
      </c>
      <c r="M43" s="22">
        <f t="shared" si="4"/>
        <v>7.4774628652656672</v>
      </c>
      <c r="N43" s="22">
        <f t="shared" si="4"/>
        <v>7.5009712955076671</v>
      </c>
      <c r="O43" s="22">
        <f t="shared" si="4"/>
        <v>8.3625259787466675</v>
      </c>
      <c r="P43" s="22">
        <f t="shared" si="4"/>
        <v>8.7475990297486668</v>
      </c>
      <c r="Q43" s="22">
        <f t="shared" si="4"/>
        <v>9.3649211932066674</v>
      </c>
    </row>
    <row r="44" spans="2:19" x14ac:dyDescent="0.2">
      <c r="E44" t="s">
        <v>116</v>
      </c>
      <c r="F44" s="22">
        <f t="shared" si="5"/>
        <v>0.20634995537</v>
      </c>
      <c r="G44" s="22">
        <f t="shared" si="4"/>
        <v>0.188044949924</v>
      </c>
      <c r="H44" s="22">
        <f t="shared" si="4"/>
        <v>0.20091368148800001</v>
      </c>
      <c r="I44" s="22">
        <f t="shared" si="4"/>
        <v>0.18742391496399999</v>
      </c>
      <c r="J44" s="22">
        <f t="shared" si="4"/>
        <v>0.18311215795600003</v>
      </c>
      <c r="K44" s="22">
        <f t="shared" si="4"/>
        <v>0.16813412551000001</v>
      </c>
      <c r="L44" s="22">
        <f t="shared" si="4"/>
        <v>0.16810307376200001</v>
      </c>
      <c r="M44" s="22">
        <f t="shared" si="4"/>
        <v>0.16853114428799998</v>
      </c>
      <c r="N44" s="22">
        <f t="shared" si="4"/>
        <v>0.16878399423600002</v>
      </c>
      <c r="O44" s="22">
        <f t="shared" si="4"/>
        <v>0.18483331198800002</v>
      </c>
      <c r="P44" s="22">
        <f t="shared" si="4"/>
        <v>0.18999233812000002</v>
      </c>
      <c r="Q44" s="22">
        <f t="shared" si="4"/>
        <v>0.20375935239400003</v>
      </c>
    </row>
    <row r="45" spans="2:19" x14ac:dyDescent="0.2">
      <c r="E45" t="s">
        <v>117</v>
      </c>
      <c r="F45" s="22">
        <f t="shared" si="5"/>
        <v>9.7231685113450013</v>
      </c>
      <c r="G45" s="22">
        <f t="shared" si="4"/>
        <v>8.8606403259939999</v>
      </c>
      <c r="H45" s="22">
        <f t="shared" si="4"/>
        <v>9.4670123763280003</v>
      </c>
      <c r="I45" s="22">
        <f t="shared" si="4"/>
        <v>8.8313772832339996</v>
      </c>
      <c r="J45" s="22">
        <f t="shared" si="4"/>
        <v>8.6282081577860019</v>
      </c>
      <c r="K45" s="22">
        <f t="shared" si="4"/>
        <v>7.9224462729349998</v>
      </c>
      <c r="L45" s="22">
        <f t="shared" si="4"/>
        <v>7.9209831207970005</v>
      </c>
      <c r="M45" s="22">
        <f t="shared" si="4"/>
        <v>7.9411537181279996</v>
      </c>
      <c r="N45" s="22">
        <f t="shared" si="4"/>
        <v>7.9530679569659997</v>
      </c>
      <c r="O45" s="22">
        <f t="shared" si="4"/>
        <v>8.7093085905780008</v>
      </c>
      <c r="P45" s="22">
        <f t="shared" si="4"/>
        <v>8.9524008672199997</v>
      </c>
      <c r="Q45" s="22">
        <f t="shared" si="4"/>
        <v>9.6010998186890006</v>
      </c>
    </row>
    <row r="46" spans="2:19" x14ac:dyDescent="0.2">
      <c r="E46" t="s">
        <v>118</v>
      </c>
      <c r="F46" s="22">
        <f t="shared" si="5"/>
        <v>2.8420347728483333</v>
      </c>
      <c r="G46" s="22">
        <f t="shared" si="4"/>
        <v>2.5390928241313331</v>
      </c>
      <c r="H46" s="22">
        <f t="shared" si="4"/>
        <v>2.6680705220693333</v>
      </c>
      <c r="I46" s="22">
        <f t="shared" si="4"/>
        <v>2.4395943991813334</v>
      </c>
      <c r="J46" s="22">
        <f t="shared" si="4"/>
        <v>2.2983687825053334</v>
      </c>
      <c r="K46" s="22">
        <f t="shared" si="4"/>
        <v>2.0431606197733339</v>
      </c>
      <c r="L46" s="22">
        <f t="shared" si="4"/>
        <v>2.0647132515873334</v>
      </c>
      <c r="M46" s="22">
        <f t="shared" si="4"/>
        <v>2.0339404031743333</v>
      </c>
      <c r="N46" s="22">
        <f t="shared" si="4"/>
        <v>2.0449936586803332</v>
      </c>
      <c r="O46" s="22">
        <f t="shared" si="4"/>
        <v>2.3449201014893331</v>
      </c>
      <c r="P46" s="22">
        <f t="shared" si="4"/>
        <v>2.5102022524033334</v>
      </c>
      <c r="Q46" s="22">
        <f t="shared" si="4"/>
        <v>2.689952111711333</v>
      </c>
    </row>
    <row r="47" spans="2:19" x14ac:dyDescent="0.2">
      <c r="E47" t="s">
        <v>115</v>
      </c>
      <c r="F47" s="22">
        <f t="shared" si="5"/>
        <v>20.643956887018334</v>
      </c>
      <c r="G47" s="22">
        <f t="shared" si="4"/>
        <v>18.336202678279328</v>
      </c>
      <c r="H47" s="22">
        <f t="shared" si="4"/>
        <v>19.241467603117332</v>
      </c>
      <c r="I47" s="22">
        <f t="shared" si="4"/>
        <v>17.496173895203331</v>
      </c>
      <c r="J47" s="22">
        <f t="shared" si="4"/>
        <v>16.356077044259333</v>
      </c>
      <c r="K47" s="22">
        <f t="shared" si="4"/>
        <v>14.405210489102332</v>
      </c>
      <c r="L47" s="22">
        <f t="shared" si="4"/>
        <v>14.589692044612333</v>
      </c>
      <c r="M47" s="22">
        <f t="shared" si="4"/>
        <v>14.320447649223334</v>
      </c>
      <c r="N47" s="22">
        <f t="shared" si="4"/>
        <v>14.410967335317334</v>
      </c>
      <c r="O47" s="22">
        <f t="shared" si="4"/>
        <v>16.727314710171331</v>
      </c>
      <c r="P47" s="22">
        <f t="shared" si="4"/>
        <v>18.059899817309333</v>
      </c>
      <c r="Q47" s="22">
        <f t="shared" si="4"/>
        <v>19.38496512015233</v>
      </c>
    </row>
    <row r="48" spans="2:19" x14ac:dyDescent="0.2">
      <c r="E48" t="s">
        <v>119</v>
      </c>
      <c r="F48" s="22">
        <f t="shared" si="5"/>
        <v>10.569764731031665</v>
      </c>
      <c r="G48" s="22">
        <f t="shared" si="4"/>
        <v>10.346226861916666</v>
      </c>
      <c r="H48" s="22">
        <f t="shared" si="4"/>
        <v>10.501461512762667</v>
      </c>
      <c r="I48" s="22">
        <f t="shared" si="4"/>
        <v>10.336607389658665</v>
      </c>
      <c r="J48" s="22">
        <f t="shared" si="4"/>
        <v>10.282358919822665</v>
      </c>
      <c r="K48" s="22">
        <f t="shared" si="4"/>
        <v>10.099282376678666</v>
      </c>
      <c r="L48" s="22">
        <f t="shared" si="4"/>
        <v>10.099406606784667</v>
      </c>
      <c r="M48" s="22">
        <f t="shared" si="4"/>
        <v>10.103770455405666</v>
      </c>
      <c r="N48" s="22">
        <f t="shared" si="4"/>
        <v>10.107014922411667</v>
      </c>
      <c r="O48" s="22">
        <f t="shared" si="4"/>
        <v>10.303789562374668</v>
      </c>
      <c r="P48" s="22">
        <f t="shared" si="4"/>
        <v>10.368613679204667</v>
      </c>
      <c r="Q48" s="22">
        <f t="shared" si="4"/>
        <v>10.535637180420666</v>
      </c>
    </row>
    <row r="49" spans="2:17" ht="16" x14ac:dyDescent="0.2">
      <c r="B49" s="19"/>
      <c r="F49" s="24">
        <f>SUM(F42:F48)</f>
        <v>54.422043556501507</v>
      </c>
      <c r="G49" s="24">
        <f t="shared" ref="G49:Q49" si="6">SUM(G42:G48)</f>
        <v>49.731333266144588</v>
      </c>
      <c r="H49" s="24">
        <f t="shared" si="6"/>
        <v>52.089579898401603</v>
      </c>
      <c r="I49" s="24">
        <f t="shared" si="6"/>
        <v>48.574354240468395</v>
      </c>
      <c r="J49" s="24">
        <f t="shared" si="6"/>
        <v>46.688060729692801</v>
      </c>
      <c r="K49" s="24">
        <f t="shared" si="6"/>
        <v>42.767957154579804</v>
      </c>
      <c r="L49" s="24">
        <f t="shared" si="6"/>
        <v>43.006790870446004</v>
      </c>
      <c r="M49" s="24">
        <f t="shared" si="6"/>
        <v>42.693091499510302</v>
      </c>
      <c r="N49" s="24">
        <f t="shared" si="6"/>
        <v>42.834703849064894</v>
      </c>
      <c r="O49" s="24">
        <f t="shared" si="6"/>
        <v>47.331169185242402</v>
      </c>
      <c r="P49" s="24">
        <f t="shared" si="6"/>
        <v>49.5468031642922</v>
      </c>
      <c r="Q49" s="24">
        <f t="shared" si="6"/>
        <v>52.536806580991197</v>
      </c>
    </row>
    <row r="51" spans="2:17" x14ac:dyDescent="0.2">
      <c r="B51" s="16" t="s">
        <v>139</v>
      </c>
      <c r="C51" s="16" t="s">
        <v>145</v>
      </c>
      <c r="D51" s="16" t="s">
        <v>146</v>
      </c>
      <c r="E51" s="16" t="s">
        <v>147</v>
      </c>
      <c r="F51" s="16" t="s">
        <v>148</v>
      </c>
      <c r="G51" s="16" t="s">
        <v>149</v>
      </c>
      <c r="H51" s="16" t="s">
        <v>150</v>
      </c>
      <c r="I51" s="16" t="s">
        <v>151</v>
      </c>
      <c r="J51" s="16" t="s">
        <v>152</v>
      </c>
      <c r="K51" s="16" t="s">
        <v>153</v>
      </c>
      <c r="L51" s="16" t="s">
        <v>154</v>
      </c>
      <c r="M51" s="16" t="s">
        <v>155</v>
      </c>
      <c r="N51" s="16" t="s">
        <v>156</v>
      </c>
    </row>
    <row r="52" spans="2:17" x14ac:dyDescent="0.2">
      <c r="B52" s="19" t="s">
        <v>120</v>
      </c>
      <c r="C52" s="21">
        <v>9.3035000000000007E-2</v>
      </c>
      <c r="D52" s="21">
        <v>8.4781999999999996E-2</v>
      </c>
      <c r="E52" s="21">
        <v>9.0583999999999998E-2</v>
      </c>
      <c r="F52" s="21">
        <v>8.4501999999999994E-2</v>
      </c>
      <c r="G52" s="21">
        <v>8.2558000000000006E-2</v>
      </c>
      <c r="H52" s="21">
        <v>7.5804999999999997E-2</v>
      </c>
      <c r="I52" s="21">
        <v>7.5790999999999997E-2</v>
      </c>
      <c r="J52" s="21">
        <v>7.5983999999999996E-2</v>
      </c>
      <c r="K52" s="21">
        <v>7.6097999999999999E-2</v>
      </c>
      <c r="L52" s="21">
        <v>8.3334000000000005E-2</v>
      </c>
      <c r="M52" s="21">
        <v>8.566E-2</v>
      </c>
      <c r="N52" s="21">
        <v>9.1867000000000004E-2</v>
      </c>
    </row>
    <row r="53" spans="2:17" x14ac:dyDescent="0.2">
      <c r="B53" s="19" t="s">
        <v>123</v>
      </c>
      <c r="C53" s="21">
        <v>9.3035000000000007E-2</v>
      </c>
      <c r="D53" s="21">
        <v>8.4781999999999996E-2</v>
      </c>
      <c r="E53" s="21">
        <v>9.0583999999999998E-2</v>
      </c>
      <c r="F53" s="21">
        <v>8.4501999999999994E-2</v>
      </c>
      <c r="G53" s="21">
        <v>8.2558000000000006E-2</v>
      </c>
      <c r="H53" s="21">
        <v>7.5804999999999997E-2</v>
      </c>
      <c r="I53" s="21">
        <v>7.5790999999999997E-2</v>
      </c>
      <c r="J53" s="21">
        <v>7.5983999999999996E-2</v>
      </c>
      <c r="K53" s="21">
        <v>7.6097999999999999E-2</v>
      </c>
      <c r="L53" s="21">
        <v>8.3334000000000005E-2</v>
      </c>
      <c r="M53" s="21">
        <v>8.566E-2</v>
      </c>
      <c r="N53" s="21">
        <v>9.1867000000000004E-2</v>
      </c>
    </row>
    <row r="54" spans="2:17" x14ac:dyDescent="0.2">
      <c r="B54" s="19" t="s">
        <v>141</v>
      </c>
      <c r="C54" s="21">
        <v>0.117045</v>
      </c>
      <c r="D54" s="21">
        <v>9.9057999999999993E-2</v>
      </c>
      <c r="E54" s="21">
        <v>0.102048</v>
      </c>
      <c r="F54" s="21">
        <v>8.8192000000000006E-2</v>
      </c>
      <c r="G54" s="21">
        <v>7.5924000000000005E-2</v>
      </c>
      <c r="H54" s="21">
        <v>6.0364000000000001E-2</v>
      </c>
      <c r="I54" s="21">
        <v>6.2869999999999995E-2</v>
      </c>
      <c r="J54" s="21">
        <v>5.8938999999999998E-2</v>
      </c>
      <c r="K54" s="21">
        <v>5.9977000000000003E-2</v>
      </c>
      <c r="L54" s="21">
        <v>7.9691999999999999E-2</v>
      </c>
      <c r="M54" s="21">
        <v>9.3946000000000002E-2</v>
      </c>
      <c r="N54" s="21">
        <v>0.10194599999999999</v>
      </c>
    </row>
    <row r="55" spans="2:17" x14ac:dyDescent="0.2">
      <c r="B55" t="s">
        <v>124</v>
      </c>
      <c r="C55" s="21">
        <f t="shared" ref="C55:C59" si="7">1/12</f>
        <v>8.3333333333333329E-2</v>
      </c>
      <c r="D55" s="21">
        <f t="shared" ref="D55:N60" si="8">1/12</f>
        <v>8.3333333333333329E-2</v>
      </c>
      <c r="E55" s="21">
        <f t="shared" si="8"/>
        <v>8.3333333333333329E-2</v>
      </c>
      <c r="F55" s="21">
        <f t="shared" si="8"/>
        <v>8.3333333333333329E-2</v>
      </c>
      <c r="G55" s="21">
        <f t="shared" si="8"/>
        <v>8.3333333333333329E-2</v>
      </c>
      <c r="H55" s="21">
        <f t="shared" si="8"/>
        <v>8.3333333333333329E-2</v>
      </c>
      <c r="I55" s="21">
        <f t="shared" si="8"/>
        <v>8.3333333333333329E-2</v>
      </c>
      <c r="J55" s="21">
        <f t="shared" si="8"/>
        <v>8.3333333333333329E-2</v>
      </c>
      <c r="K55" s="21">
        <f t="shared" si="8"/>
        <v>8.3333333333333329E-2</v>
      </c>
      <c r="L55" s="21">
        <f t="shared" si="8"/>
        <v>8.3333333333333329E-2</v>
      </c>
      <c r="M55" s="21">
        <f t="shared" si="8"/>
        <v>8.3333333333333329E-2</v>
      </c>
      <c r="N55" s="21">
        <f t="shared" si="8"/>
        <v>8.3333333333333329E-2</v>
      </c>
    </row>
    <row r="56" spans="2:17" x14ac:dyDescent="0.2">
      <c r="B56" s="19" t="s">
        <v>122</v>
      </c>
      <c r="C56" s="21">
        <f t="shared" si="7"/>
        <v>8.3333333333333329E-2</v>
      </c>
      <c r="D56" s="21">
        <f t="shared" si="8"/>
        <v>8.3333333333333329E-2</v>
      </c>
      <c r="E56" s="21">
        <f t="shared" si="8"/>
        <v>8.3333333333333329E-2</v>
      </c>
      <c r="F56" s="21">
        <f t="shared" si="8"/>
        <v>8.3333333333333329E-2</v>
      </c>
      <c r="G56" s="21">
        <f t="shared" si="8"/>
        <v>8.3333333333333329E-2</v>
      </c>
      <c r="H56" s="21">
        <f t="shared" si="8"/>
        <v>8.3333333333333329E-2</v>
      </c>
      <c r="I56" s="21">
        <f t="shared" si="8"/>
        <v>8.3333333333333329E-2</v>
      </c>
      <c r="J56" s="21">
        <f t="shared" si="8"/>
        <v>8.3333333333333329E-2</v>
      </c>
      <c r="K56" s="21">
        <f t="shared" si="8"/>
        <v>8.3333333333333329E-2</v>
      </c>
      <c r="L56" s="21">
        <f t="shared" si="8"/>
        <v>8.3333333333333329E-2</v>
      </c>
      <c r="M56" s="21">
        <f t="shared" si="8"/>
        <v>8.3333333333333329E-2</v>
      </c>
      <c r="N56" s="21">
        <f t="shared" si="8"/>
        <v>8.3333333333333329E-2</v>
      </c>
    </row>
    <row r="57" spans="2:17" x14ac:dyDescent="0.2">
      <c r="B57" s="19" t="s">
        <v>127</v>
      </c>
      <c r="C57" s="21">
        <f t="shared" si="7"/>
        <v>8.3333333333333329E-2</v>
      </c>
      <c r="D57" s="21">
        <f t="shared" si="8"/>
        <v>8.3333333333333329E-2</v>
      </c>
      <c r="E57" s="21">
        <f t="shared" si="8"/>
        <v>8.3333333333333329E-2</v>
      </c>
      <c r="F57" s="21">
        <f t="shared" si="8"/>
        <v>8.3333333333333329E-2</v>
      </c>
      <c r="G57" s="21">
        <f t="shared" si="8"/>
        <v>8.3333333333333329E-2</v>
      </c>
      <c r="H57" s="21">
        <f t="shared" si="8"/>
        <v>8.3333333333333329E-2</v>
      </c>
      <c r="I57" s="21">
        <f t="shared" si="8"/>
        <v>8.3333333333333329E-2</v>
      </c>
      <c r="J57" s="21">
        <f t="shared" si="8"/>
        <v>8.3333333333333329E-2</v>
      </c>
      <c r="K57" s="21">
        <f t="shared" si="8"/>
        <v>8.3333333333333329E-2</v>
      </c>
      <c r="L57" s="21">
        <f t="shared" si="8"/>
        <v>8.3333333333333329E-2</v>
      </c>
      <c r="M57" s="21">
        <f t="shared" si="8"/>
        <v>8.3333333333333329E-2</v>
      </c>
      <c r="N57" s="21">
        <f t="shared" si="8"/>
        <v>8.3333333333333329E-2</v>
      </c>
    </row>
    <row r="58" spans="2:17" x14ac:dyDescent="0.2">
      <c r="B58" s="19" t="s">
        <v>125</v>
      </c>
      <c r="C58" s="21">
        <f t="shared" si="7"/>
        <v>8.3333333333333329E-2</v>
      </c>
      <c r="D58" s="21">
        <f t="shared" si="8"/>
        <v>8.3333333333333329E-2</v>
      </c>
      <c r="E58" s="21">
        <f t="shared" si="8"/>
        <v>8.3333333333333329E-2</v>
      </c>
      <c r="F58" s="21">
        <f t="shared" si="8"/>
        <v>8.3333333333333329E-2</v>
      </c>
      <c r="G58" s="21">
        <f t="shared" si="8"/>
        <v>8.3333333333333329E-2</v>
      </c>
      <c r="H58" s="21">
        <f t="shared" si="8"/>
        <v>8.3333333333333329E-2</v>
      </c>
      <c r="I58" s="21">
        <f t="shared" si="8"/>
        <v>8.3333333333333329E-2</v>
      </c>
      <c r="J58" s="21">
        <f t="shared" si="8"/>
        <v>8.3333333333333329E-2</v>
      </c>
      <c r="K58" s="21">
        <f t="shared" si="8"/>
        <v>8.3333333333333329E-2</v>
      </c>
      <c r="L58" s="21">
        <f t="shared" si="8"/>
        <v>8.3333333333333329E-2</v>
      </c>
      <c r="M58" s="21">
        <f t="shared" si="8"/>
        <v>8.3333333333333329E-2</v>
      </c>
      <c r="N58" s="21">
        <f t="shared" si="8"/>
        <v>8.3333333333333329E-2</v>
      </c>
    </row>
    <row r="59" spans="2:17" x14ac:dyDescent="0.2">
      <c r="B59" s="19" t="s">
        <v>126</v>
      </c>
      <c r="C59" s="21">
        <f t="shared" si="7"/>
        <v>8.3333333333333329E-2</v>
      </c>
      <c r="D59" s="21">
        <f t="shared" si="8"/>
        <v>8.3333333333333329E-2</v>
      </c>
      <c r="E59" s="21">
        <f t="shared" si="8"/>
        <v>8.3333333333333329E-2</v>
      </c>
      <c r="F59" s="21">
        <f t="shared" si="8"/>
        <v>8.3333333333333329E-2</v>
      </c>
      <c r="G59" s="21">
        <f t="shared" si="8"/>
        <v>8.3333333333333329E-2</v>
      </c>
      <c r="H59" s="21">
        <f t="shared" si="8"/>
        <v>8.3333333333333329E-2</v>
      </c>
      <c r="I59" s="21">
        <f t="shared" si="8"/>
        <v>8.3333333333333329E-2</v>
      </c>
      <c r="J59" s="21">
        <f t="shared" si="8"/>
        <v>8.3333333333333329E-2</v>
      </c>
      <c r="K59" s="21">
        <f t="shared" si="8"/>
        <v>8.3333333333333329E-2</v>
      </c>
      <c r="L59" s="21">
        <f t="shared" si="8"/>
        <v>8.3333333333333329E-2</v>
      </c>
      <c r="M59" s="21">
        <f t="shared" si="8"/>
        <v>8.3333333333333329E-2</v>
      </c>
      <c r="N59" s="21">
        <f t="shared" si="8"/>
        <v>8.3333333333333329E-2</v>
      </c>
    </row>
    <row r="60" spans="2:17" x14ac:dyDescent="0.2">
      <c r="B60" s="19" t="s">
        <v>128</v>
      </c>
      <c r="C60" s="21">
        <f>1/12</f>
        <v>8.3333333333333329E-2</v>
      </c>
      <c r="D60" s="21">
        <f t="shared" si="8"/>
        <v>8.3333333333333329E-2</v>
      </c>
      <c r="E60" s="21">
        <f t="shared" si="8"/>
        <v>8.3333333333333329E-2</v>
      </c>
      <c r="F60" s="21">
        <f t="shared" si="8"/>
        <v>8.3333333333333329E-2</v>
      </c>
      <c r="G60" s="21">
        <f t="shared" si="8"/>
        <v>8.3333333333333329E-2</v>
      </c>
      <c r="H60" s="21">
        <f t="shared" si="8"/>
        <v>8.3333333333333329E-2</v>
      </c>
      <c r="I60" s="21">
        <f t="shared" si="8"/>
        <v>8.3333333333333329E-2</v>
      </c>
      <c r="J60" s="21">
        <f t="shared" si="8"/>
        <v>8.3333333333333329E-2</v>
      </c>
      <c r="K60" s="21">
        <f t="shared" si="8"/>
        <v>8.3333333333333329E-2</v>
      </c>
      <c r="L60" s="21">
        <f t="shared" si="8"/>
        <v>8.3333333333333329E-2</v>
      </c>
      <c r="M60" s="21">
        <f t="shared" si="8"/>
        <v>8.3333333333333329E-2</v>
      </c>
      <c r="N60" s="21">
        <f t="shared" si="8"/>
        <v>8.3333333333333329E-2</v>
      </c>
    </row>
  </sheetData>
  <phoneticPr fontId="7" type="noConversion"/>
  <conditionalFormatting sqref="S3:S28">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S63"/>
  <sheetViews>
    <sheetView workbookViewId="0"/>
  </sheetViews>
  <sheetFormatPr baseColWidth="10" defaultColWidth="13.33203125" defaultRowHeight="15" x14ac:dyDescent="0.2"/>
  <cols>
    <col min="1" max="1" width="46.33203125" customWidth="1"/>
    <col min="2" max="2" width="42.83203125" customWidth="1"/>
    <col min="3" max="3" width="7.83203125" customWidth="1"/>
    <col min="4" max="4" width="12.5" customWidth="1"/>
    <col min="5" max="45" width="9" customWidth="1"/>
    <col min="46" max="46" width="13.33203125" customWidth="1"/>
  </cols>
  <sheetData>
    <row r="1" spans="1:45" ht="21" x14ac:dyDescent="0.25">
      <c r="A1" s="5" t="s">
        <v>130</v>
      </c>
    </row>
    <row r="2" spans="1:45" x14ac:dyDescent="0.2">
      <c r="A2" t="s">
        <v>64</v>
      </c>
    </row>
    <row r="3" spans="1:45" ht="16" x14ac:dyDescent="0.2">
      <c r="A3" s="6" t="s">
        <v>65</v>
      </c>
      <c r="B3" s="6" t="s">
        <v>66</v>
      </c>
      <c r="C3" s="6" t="s">
        <v>67</v>
      </c>
      <c r="D3" s="6" t="s">
        <v>38</v>
      </c>
      <c r="E3" s="9" t="s">
        <v>68</v>
      </c>
      <c r="F3" s="9" t="s">
        <v>69</v>
      </c>
      <c r="G3" s="9" t="s">
        <v>70</v>
      </c>
      <c r="H3" s="9" t="s">
        <v>71</v>
      </c>
      <c r="I3" s="9" t="s">
        <v>72</v>
      </c>
      <c r="J3" s="9" t="s">
        <v>73</v>
      </c>
      <c r="K3" s="9" t="s">
        <v>74</v>
      </c>
      <c r="L3" s="9" t="s">
        <v>75</v>
      </c>
      <c r="M3" s="9" t="s">
        <v>76</v>
      </c>
      <c r="N3" s="9" t="s">
        <v>77</v>
      </c>
      <c r="O3" s="9" t="s">
        <v>78</v>
      </c>
      <c r="P3" s="9" t="s">
        <v>79</v>
      </c>
      <c r="Q3" s="9" t="s">
        <v>80</v>
      </c>
      <c r="R3" s="9" t="s">
        <v>81</v>
      </c>
      <c r="S3" s="9" t="s">
        <v>82</v>
      </c>
      <c r="T3" s="9" t="s">
        <v>83</v>
      </c>
      <c r="U3" s="9" t="s">
        <v>84</v>
      </c>
      <c r="V3" s="9" t="s">
        <v>85</v>
      </c>
      <c r="W3" s="9" t="s">
        <v>86</v>
      </c>
      <c r="X3" s="9" t="s">
        <v>87</v>
      </c>
      <c r="Y3" s="9" t="s">
        <v>88</v>
      </c>
      <c r="Z3" s="9" t="s">
        <v>89</v>
      </c>
      <c r="AA3" s="9" t="s">
        <v>90</v>
      </c>
      <c r="AB3" s="9" t="s">
        <v>91</v>
      </c>
      <c r="AC3" s="9" t="s">
        <v>92</v>
      </c>
      <c r="AD3" s="9" t="s">
        <v>93</v>
      </c>
      <c r="AE3" s="9" t="s">
        <v>94</v>
      </c>
      <c r="AF3" s="9" t="s">
        <v>95</v>
      </c>
      <c r="AG3" s="9" t="s">
        <v>96</v>
      </c>
      <c r="AH3" s="9" t="s">
        <v>97</v>
      </c>
      <c r="AI3" s="9" t="s">
        <v>98</v>
      </c>
      <c r="AJ3" s="9" t="s">
        <v>99</v>
      </c>
      <c r="AK3" s="9" t="s">
        <v>100</v>
      </c>
      <c r="AL3" s="9" t="s">
        <v>101</v>
      </c>
      <c r="AM3" s="9" t="s">
        <v>102</v>
      </c>
      <c r="AN3" s="9" t="s">
        <v>103</v>
      </c>
      <c r="AO3" s="9" t="s">
        <v>104</v>
      </c>
      <c r="AP3" s="9" t="s">
        <v>105</v>
      </c>
      <c r="AQ3" s="9" t="s">
        <v>106</v>
      </c>
      <c r="AR3" s="9" t="s">
        <v>107</v>
      </c>
      <c r="AS3" s="9" t="s">
        <v>108</v>
      </c>
    </row>
    <row r="4" spans="1:45" ht="35" customHeight="1" x14ac:dyDescent="0.2">
      <c r="A4" s="10" t="s">
        <v>109</v>
      </c>
      <c r="B4" s="10" t="s">
        <v>110</v>
      </c>
      <c r="C4" s="10" t="s">
        <v>111</v>
      </c>
      <c r="D4" s="11"/>
      <c r="E4" s="10">
        <v>157919.433693914</v>
      </c>
      <c r="F4" s="10">
        <v>159710.19896858701</v>
      </c>
      <c r="G4" s="10">
        <v>155783.17537677399</v>
      </c>
      <c r="H4" s="10">
        <v>157497.33528883301</v>
      </c>
      <c r="I4" s="10">
        <v>159218.37763073499</v>
      </c>
      <c r="J4" s="10">
        <v>157983.48491695401</v>
      </c>
      <c r="K4" s="10">
        <v>155233.01569830501</v>
      </c>
      <c r="L4" s="10">
        <v>152455.77877086101</v>
      </c>
      <c r="M4" s="10">
        <v>152789.702145435</v>
      </c>
      <c r="N4" s="10">
        <v>143078.483405495</v>
      </c>
      <c r="O4" s="10">
        <v>149001.949819067</v>
      </c>
      <c r="P4" s="10">
        <v>137294.17359316899</v>
      </c>
      <c r="Q4" s="10">
        <v>140802.07457902801</v>
      </c>
      <c r="R4" s="10">
        <v>141265.429904752</v>
      </c>
      <c r="S4" s="10">
        <v>134025.067332334</v>
      </c>
      <c r="T4" s="10">
        <v>136692.171100429</v>
      </c>
      <c r="U4" s="10">
        <v>138745.70634541201</v>
      </c>
      <c r="V4" s="10">
        <v>138526.705601625</v>
      </c>
      <c r="W4" s="10">
        <v>139845.10586646799</v>
      </c>
      <c r="X4" s="10">
        <v>138372.55251645</v>
      </c>
      <c r="Y4" s="10">
        <v>119888.16050909201</v>
      </c>
      <c r="Z4" s="10">
        <v>127032.860481553</v>
      </c>
      <c r="AA4" s="10">
        <v>132642.411438607</v>
      </c>
      <c r="AB4" s="10">
        <v>130434.44576674201</v>
      </c>
      <c r="AC4" s="10">
        <v>131984.049458147</v>
      </c>
      <c r="AD4" s="10">
        <v>133971.53858411699</v>
      </c>
      <c r="AE4" s="10">
        <v>134751.682381861</v>
      </c>
      <c r="AF4" s="10">
        <v>134485.02954763101</v>
      </c>
      <c r="AG4" s="10">
        <v>134233.937706625</v>
      </c>
      <c r="AH4" s="10">
        <v>134472.059245668</v>
      </c>
      <c r="AI4" s="10">
        <v>134675.37854523101</v>
      </c>
      <c r="AJ4" s="10">
        <v>134831.790736947</v>
      </c>
      <c r="AK4" s="10">
        <v>135148.02485463599</v>
      </c>
      <c r="AL4" s="10">
        <v>135262.33789525001</v>
      </c>
      <c r="AM4" s="10">
        <v>135388.37587960999</v>
      </c>
      <c r="AN4" s="10">
        <v>135557.90490515501</v>
      </c>
      <c r="AO4" s="10">
        <v>135886.49007766799</v>
      </c>
      <c r="AP4" s="10">
        <v>136455.17418688201</v>
      </c>
      <c r="AQ4" s="10">
        <v>137306.40498024301</v>
      </c>
      <c r="AR4" s="10">
        <v>138279.71306967799</v>
      </c>
      <c r="AS4" s="10">
        <v>139198.42250690001</v>
      </c>
    </row>
    <row r="5" spans="1:45" x14ac:dyDescent="0.2">
      <c r="A5" s="10" t="s">
        <v>112</v>
      </c>
      <c r="B5" s="10" t="s">
        <v>110</v>
      </c>
      <c r="C5" s="10" t="s">
        <v>111</v>
      </c>
      <c r="D5" s="11"/>
      <c r="E5" s="10">
        <v>145787.002058802</v>
      </c>
      <c r="F5" s="10">
        <v>147577.76733347401</v>
      </c>
      <c r="G5" s="10">
        <v>143650.74374166201</v>
      </c>
      <c r="H5" s="10">
        <v>145364.90365371999</v>
      </c>
      <c r="I5" s="10">
        <v>147085.94599562199</v>
      </c>
      <c r="J5" s="10">
        <v>145851.05328184101</v>
      </c>
      <c r="K5" s="10">
        <v>143100.58406319199</v>
      </c>
      <c r="L5" s="10">
        <v>140323.34713574799</v>
      </c>
      <c r="M5" s="10">
        <v>140657.27051032201</v>
      </c>
      <c r="N5" s="10">
        <v>131551.450002225</v>
      </c>
      <c r="O5" s="10">
        <v>137939.49560195699</v>
      </c>
      <c r="P5" s="10">
        <v>125701.48817250501</v>
      </c>
      <c r="Q5" s="10">
        <v>129552.637976989</v>
      </c>
      <c r="R5" s="10">
        <v>129941.84101459201</v>
      </c>
      <c r="S5" s="10">
        <v>122645.540610052</v>
      </c>
      <c r="T5" s="10">
        <v>125113.518986643</v>
      </c>
      <c r="U5" s="10">
        <v>127131.50907445</v>
      </c>
      <c r="V5" s="10">
        <v>126015.89189609099</v>
      </c>
      <c r="W5" s="10">
        <v>127202.899692985</v>
      </c>
      <c r="X5" s="10">
        <v>125671.683765403</v>
      </c>
      <c r="Y5" s="10">
        <v>114802.12820717</v>
      </c>
      <c r="Z5" s="10">
        <v>122408.76035062999</v>
      </c>
      <c r="AA5" s="10">
        <v>120435.781929597</v>
      </c>
      <c r="AB5" s="10">
        <v>118547.440903223</v>
      </c>
      <c r="AC5" s="10">
        <v>120024.701463341</v>
      </c>
      <c r="AD5" s="10">
        <v>121672.466334786</v>
      </c>
      <c r="AE5" s="10">
        <v>122216.401073282</v>
      </c>
      <c r="AF5" s="10">
        <v>121789.15346724</v>
      </c>
      <c r="AG5" s="10">
        <v>121467.64673216701</v>
      </c>
      <c r="AH5" s="10">
        <v>121653.43419027999</v>
      </c>
      <c r="AI5" s="10">
        <v>121775.294854548</v>
      </c>
      <c r="AJ5" s="10">
        <v>121955.1396564</v>
      </c>
      <c r="AK5" s="10">
        <v>122180.39985135201</v>
      </c>
      <c r="AL5" s="10">
        <v>122363.49552108</v>
      </c>
      <c r="AM5" s="10">
        <v>122575.382027874</v>
      </c>
      <c r="AN5" s="10">
        <v>122876.158187291</v>
      </c>
      <c r="AO5" s="10">
        <v>123293.78904532301</v>
      </c>
      <c r="AP5" s="10">
        <v>123864.313041826</v>
      </c>
      <c r="AQ5" s="10">
        <v>124509.10318041701</v>
      </c>
      <c r="AR5" s="10">
        <v>125340.661538072</v>
      </c>
      <c r="AS5" s="10">
        <v>126214.459392844</v>
      </c>
    </row>
    <row r="6" spans="1:45" ht="35" customHeight="1" x14ac:dyDescent="0.2">
      <c r="A6" s="10" t="s">
        <v>113</v>
      </c>
      <c r="B6" s="10" t="s">
        <v>110</v>
      </c>
      <c r="C6" s="10" t="s">
        <v>111</v>
      </c>
      <c r="D6" s="11"/>
      <c r="E6" s="10">
        <v>1216.21</v>
      </c>
      <c r="F6" s="10">
        <v>1278.54</v>
      </c>
      <c r="G6" s="10">
        <v>1188.8499999999999</v>
      </c>
      <c r="H6" s="10">
        <v>949.05</v>
      </c>
      <c r="I6" s="10">
        <v>906.03</v>
      </c>
      <c r="J6" s="10">
        <v>1006.82</v>
      </c>
      <c r="K6" s="10">
        <v>916.51</v>
      </c>
      <c r="L6" s="10">
        <v>906.98</v>
      </c>
      <c r="M6" s="10">
        <v>914.5</v>
      </c>
      <c r="N6" s="10">
        <v>868.67</v>
      </c>
      <c r="O6" s="10">
        <v>965.39</v>
      </c>
      <c r="P6" s="10">
        <v>916.84</v>
      </c>
      <c r="Q6" s="10">
        <v>979.98000000000104</v>
      </c>
      <c r="R6" s="10">
        <v>1085.43</v>
      </c>
      <c r="S6" s="10">
        <v>1281.9000000000001</v>
      </c>
      <c r="T6" s="10">
        <v>1032.9100000000001</v>
      </c>
      <c r="U6" s="10">
        <v>1542</v>
      </c>
      <c r="V6" s="10">
        <v>1520.3</v>
      </c>
      <c r="W6" s="10">
        <v>1480.22</v>
      </c>
      <c r="X6" s="10">
        <v>1451.7</v>
      </c>
      <c r="Y6" s="10">
        <v>1420.92</v>
      </c>
      <c r="Z6" s="10">
        <v>1500.92</v>
      </c>
      <c r="AA6" s="10">
        <v>1498.85512565254</v>
      </c>
      <c r="AB6" s="10">
        <v>1493.7583914055001</v>
      </c>
      <c r="AC6" s="10">
        <v>1492.2054671783101</v>
      </c>
      <c r="AD6" s="10">
        <v>1492.2054625624501</v>
      </c>
      <c r="AE6" s="10">
        <v>1492.2054376168201</v>
      </c>
      <c r="AF6" s="10">
        <v>1492.2053817521801</v>
      </c>
      <c r="AG6" s="10">
        <v>1492.2053128385501</v>
      </c>
      <c r="AH6" s="10">
        <v>1492.2052612968801</v>
      </c>
      <c r="AI6" s="10">
        <v>1492.20522583304</v>
      </c>
      <c r="AJ6" s="10">
        <v>1492.20532276212</v>
      </c>
      <c r="AK6" s="10">
        <v>1492.26009261536</v>
      </c>
      <c r="AL6" s="10">
        <v>1492.4980153757799</v>
      </c>
      <c r="AM6" s="10">
        <v>1492.7915439892499</v>
      </c>
      <c r="AN6" s="10">
        <v>1494.48741079308</v>
      </c>
      <c r="AO6" s="10">
        <v>1495.92355393977</v>
      </c>
      <c r="AP6" s="10">
        <v>1496.7260767657399</v>
      </c>
      <c r="AQ6" s="10">
        <v>1497.5981874413901</v>
      </c>
      <c r="AR6" s="10">
        <v>1499.6022624805901</v>
      </c>
      <c r="AS6" s="10">
        <v>1505.1608571132799</v>
      </c>
    </row>
    <row r="7" spans="1:45" x14ac:dyDescent="0.2">
      <c r="A7" s="10" t="s">
        <v>114</v>
      </c>
      <c r="B7" s="10" t="s">
        <v>110</v>
      </c>
      <c r="C7" s="10" t="s">
        <v>111</v>
      </c>
      <c r="D7" s="11" t="str">
        <f>HYPERLINK("#Notes!A9","[note 6]")</f>
        <v>[note 6]</v>
      </c>
      <c r="E7" s="10">
        <v>12156.63</v>
      </c>
      <c r="F7" s="10">
        <v>12836.24</v>
      </c>
      <c r="G7" s="10">
        <v>11345.06</v>
      </c>
      <c r="H7" s="10">
        <v>11735.78</v>
      </c>
      <c r="I7" s="10">
        <v>12221.72</v>
      </c>
      <c r="J7" s="10">
        <v>12659.66</v>
      </c>
      <c r="K7" s="10">
        <v>11976.7</v>
      </c>
      <c r="L7" s="10">
        <v>11755.42</v>
      </c>
      <c r="M7" s="10">
        <v>13824.42</v>
      </c>
      <c r="N7" s="10">
        <v>12345.01</v>
      </c>
      <c r="O7" s="10">
        <v>12974.83</v>
      </c>
      <c r="P7" s="10">
        <v>12296.25</v>
      </c>
      <c r="Q7" s="10">
        <v>13042.07</v>
      </c>
      <c r="R7" s="10">
        <v>13316.03</v>
      </c>
      <c r="S7" s="10">
        <v>12450.61</v>
      </c>
      <c r="T7" s="10">
        <v>13122.97</v>
      </c>
      <c r="U7" s="10">
        <v>14188.26</v>
      </c>
      <c r="V7" s="10">
        <v>14202.83</v>
      </c>
      <c r="W7" s="10">
        <v>14354.25</v>
      </c>
      <c r="X7" s="10">
        <v>14293.83</v>
      </c>
      <c r="Y7" s="10">
        <v>12938.93</v>
      </c>
      <c r="Z7" s="10">
        <v>13706.54</v>
      </c>
      <c r="AA7" s="10">
        <v>13523.3038637765</v>
      </c>
      <c r="AB7" s="10">
        <v>13264.8749185218</v>
      </c>
      <c r="AC7" s="10">
        <v>13171.1253516736</v>
      </c>
      <c r="AD7" s="10">
        <v>13166.076817201299</v>
      </c>
      <c r="AE7" s="10">
        <v>13223.6333483709</v>
      </c>
      <c r="AF7" s="10">
        <v>13302.796174277</v>
      </c>
      <c r="AG7" s="10">
        <v>13388.0280127756</v>
      </c>
      <c r="AH7" s="10">
        <v>13462.5579884778</v>
      </c>
      <c r="AI7" s="10">
        <v>13560.940938059201</v>
      </c>
      <c r="AJ7" s="10">
        <v>13669.629660173299</v>
      </c>
      <c r="AK7" s="10">
        <v>13769.851126809799</v>
      </c>
      <c r="AL7" s="10">
        <v>13868.011804891101</v>
      </c>
      <c r="AM7" s="10">
        <v>13951.813757387499</v>
      </c>
      <c r="AN7" s="10">
        <v>14034.7224835957</v>
      </c>
      <c r="AO7" s="10">
        <v>14151.2649776956</v>
      </c>
      <c r="AP7" s="10">
        <v>14273.9490728448</v>
      </c>
      <c r="AQ7" s="10">
        <v>14381.4502191099</v>
      </c>
      <c r="AR7" s="10">
        <v>14462.47494271</v>
      </c>
      <c r="AS7" s="10">
        <v>14540.5129108453</v>
      </c>
    </row>
    <row r="8" spans="1:45" x14ac:dyDescent="0.2">
      <c r="A8" s="10" t="s">
        <v>115</v>
      </c>
      <c r="B8" s="10" t="s">
        <v>110</v>
      </c>
      <c r="C8" s="10" t="s">
        <v>111</v>
      </c>
      <c r="D8" s="11" t="str">
        <f>HYPERLINK("#Notes!A10","[note 7]")</f>
        <v>[note 7]</v>
      </c>
      <c r="E8" s="10">
        <v>46806.76</v>
      </c>
      <c r="F8" s="10">
        <v>48146.45</v>
      </c>
      <c r="G8" s="10">
        <v>47437.4200000001</v>
      </c>
      <c r="H8" s="10">
        <v>48282.18</v>
      </c>
      <c r="I8" s="10">
        <v>49280.89</v>
      </c>
      <c r="J8" s="10">
        <v>47753.480000000098</v>
      </c>
      <c r="K8" s="10">
        <v>46523.21</v>
      </c>
      <c r="L8" s="10">
        <v>44880.5</v>
      </c>
      <c r="M8" s="10">
        <v>45316.24</v>
      </c>
      <c r="N8" s="10">
        <v>43945.05</v>
      </c>
      <c r="O8" s="10">
        <v>48374.92</v>
      </c>
      <c r="P8" s="10">
        <v>39984.119999999901</v>
      </c>
      <c r="Q8" s="10">
        <v>43294.530000000101</v>
      </c>
      <c r="R8" s="10">
        <v>43545.1</v>
      </c>
      <c r="S8" s="10">
        <v>37392.89</v>
      </c>
      <c r="T8" s="10">
        <v>38646</v>
      </c>
      <c r="U8" s="10">
        <v>39452.17</v>
      </c>
      <c r="V8" s="10">
        <v>38177.03</v>
      </c>
      <c r="W8" s="10">
        <v>39237.419999999896</v>
      </c>
      <c r="X8" s="10">
        <v>38074.210000000101</v>
      </c>
      <c r="Y8" s="10">
        <v>38618.500000000102</v>
      </c>
      <c r="Z8" s="10">
        <v>40854.140000000101</v>
      </c>
      <c r="AA8" s="10">
        <v>36132.987879695997</v>
      </c>
      <c r="AB8" s="10">
        <v>34088.811700946797</v>
      </c>
      <c r="AC8" s="10">
        <v>35542.402673558099</v>
      </c>
      <c r="AD8" s="10">
        <v>37227.858845230803</v>
      </c>
      <c r="AE8" s="10">
        <v>38156.788594566999</v>
      </c>
      <c r="AF8" s="10">
        <v>38182.053548934899</v>
      </c>
      <c r="AG8" s="10">
        <v>38175.384338866803</v>
      </c>
      <c r="AH8" s="10">
        <v>38719.050859702998</v>
      </c>
      <c r="AI8" s="10">
        <v>39364.992237031598</v>
      </c>
      <c r="AJ8" s="10">
        <v>39897.546524295598</v>
      </c>
      <c r="AK8" s="10">
        <v>40381.943722450596</v>
      </c>
      <c r="AL8" s="10">
        <v>40816.524978451002</v>
      </c>
      <c r="AM8" s="10">
        <v>41268.602471721802</v>
      </c>
      <c r="AN8" s="10">
        <v>41709.117489998498</v>
      </c>
      <c r="AO8" s="10">
        <v>42134.920186097399</v>
      </c>
      <c r="AP8" s="10">
        <v>42623.314736898697</v>
      </c>
      <c r="AQ8" s="10">
        <v>43116.3468622566</v>
      </c>
      <c r="AR8" s="10">
        <v>43647.904665688402</v>
      </c>
      <c r="AS8" s="10">
        <v>44194.579878612501</v>
      </c>
    </row>
    <row r="9" spans="1:45" x14ac:dyDescent="0.2">
      <c r="A9" s="10" t="s">
        <v>116</v>
      </c>
      <c r="B9" s="10" t="s">
        <v>110</v>
      </c>
      <c r="C9" s="10" t="s">
        <v>111</v>
      </c>
      <c r="D9" s="11" t="str">
        <f>HYPERLINK("#Notes!A11","[note 8]")</f>
        <v>[note 8]</v>
      </c>
      <c r="E9" s="10">
        <v>2244.73827744339</v>
      </c>
      <c r="F9" s="10">
        <v>2145.9535521161802</v>
      </c>
      <c r="G9" s="10">
        <v>2011.8593532053101</v>
      </c>
      <c r="H9" s="10">
        <v>1946.92177605809</v>
      </c>
      <c r="I9" s="10">
        <v>1917.51298843986</v>
      </c>
      <c r="J9" s="10">
        <v>1760.8528644742501</v>
      </c>
      <c r="K9" s="10">
        <v>1863.4899382281501</v>
      </c>
      <c r="L9" s="10">
        <v>1775.6821334357501</v>
      </c>
      <c r="M9" s="10">
        <v>1593.64182131243</v>
      </c>
      <c r="N9" s="10">
        <v>1231.3699221051299</v>
      </c>
      <c r="O9" s="10">
        <v>1394.19105898467</v>
      </c>
      <c r="P9" s="10">
        <v>1279.54135250324</v>
      </c>
      <c r="Q9" s="10">
        <v>1198.7721676696799</v>
      </c>
      <c r="R9" s="10">
        <v>1347.09347972713</v>
      </c>
      <c r="S9" s="10">
        <v>1359.67348400471</v>
      </c>
      <c r="T9" s="10">
        <v>1308.97447319343</v>
      </c>
      <c r="U9" s="10">
        <v>968.35095442941599</v>
      </c>
      <c r="V9" s="10">
        <v>921.40417630561103</v>
      </c>
      <c r="W9" s="10">
        <v>887.590852793556</v>
      </c>
      <c r="X9" s="10">
        <v>997.59667622050199</v>
      </c>
      <c r="Y9" s="10">
        <v>1021.12720741378</v>
      </c>
      <c r="Z9" s="10">
        <v>1081.27706697239</v>
      </c>
      <c r="AA9" s="10">
        <v>959.57695072403806</v>
      </c>
      <c r="AB9" s="10">
        <v>969.79258495959402</v>
      </c>
      <c r="AC9" s="10">
        <v>977.44799058952697</v>
      </c>
      <c r="AD9" s="10">
        <v>987.45202043135396</v>
      </c>
      <c r="AE9" s="10">
        <v>968.75726425460505</v>
      </c>
      <c r="AF9" s="10">
        <v>963.07498834275395</v>
      </c>
      <c r="AG9" s="10">
        <v>956.49808855926199</v>
      </c>
      <c r="AH9" s="10">
        <v>953.22792772943205</v>
      </c>
      <c r="AI9" s="10">
        <v>949.28931747231297</v>
      </c>
      <c r="AJ9" s="10">
        <v>944.42396784515699</v>
      </c>
      <c r="AK9" s="10">
        <v>938.29801999378503</v>
      </c>
      <c r="AL9" s="10">
        <v>932.62718129139898</v>
      </c>
      <c r="AM9" s="10">
        <v>927.12120850538497</v>
      </c>
      <c r="AN9" s="10">
        <v>921.97006441501105</v>
      </c>
      <c r="AO9" s="10">
        <v>916.544354465163</v>
      </c>
      <c r="AP9" s="10">
        <v>912.36909600045601</v>
      </c>
      <c r="AQ9" s="10">
        <v>906.15956958161405</v>
      </c>
      <c r="AR9" s="10">
        <v>900.59686366932397</v>
      </c>
      <c r="AS9" s="10">
        <v>894.858434291609</v>
      </c>
    </row>
    <row r="10" spans="1:45" x14ac:dyDescent="0.2">
      <c r="A10" s="10" t="s">
        <v>117</v>
      </c>
      <c r="B10" s="10" t="s">
        <v>110</v>
      </c>
      <c r="C10" s="10" t="s">
        <v>111</v>
      </c>
      <c r="D10" s="11" t="str">
        <f>HYPERLINK("#Notes!A11","[note 8]")</f>
        <v>[note 8]</v>
      </c>
      <c r="E10" s="10">
        <v>32162.010000999999</v>
      </c>
      <c r="F10" s="10">
        <v>32151.490000999998</v>
      </c>
      <c r="G10" s="10">
        <v>30431.870000999999</v>
      </c>
      <c r="H10" s="10">
        <v>30998.970001000002</v>
      </c>
      <c r="I10" s="10">
        <v>30162.610001000001</v>
      </c>
      <c r="J10" s="10">
        <v>29711.560001000002</v>
      </c>
      <c r="K10" s="10">
        <v>28769.710000999999</v>
      </c>
      <c r="L10" s="10">
        <v>27868.600000999999</v>
      </c>
      <c r="M10" s="10">
        <v>27605.21</v>
      </c>
      <c r="N10" s="10">
        <v>23692.81</v>
      </c>
      <c r="O10" s="10">
        <v>24794.29</v>
      </c>
      <c r="P10" s="10">
        <v>23205.3</v>
      </c>
      <c r="Q10" s="10">
        <v>22918.87</v>
      </c>
      <c r="R10" s="10">
        <v>22801.53</v>
      </c>
      <c r="S10" s="10">
        <v>22314.51</v>
      </c>
      <c r="T10" s="10">
        <v>22315.29</v>
      </c>
      <c r="U10" s="10">
        <v>20845.28</v>
      </c>
      <c r="V10" s="10">
        <v>21176.48</v>
      </c>
      <c r="W10" s="10">
        <v>21526</v>
      </c>
      <c r="X10" s="10">
        <v>21533.89</v>
      </c>
      <c r="Y10" s="10">
        <v>20126.13</v>
      </c>
      <c r="Z10" s="10">
        <v>20968.32</v>
      </c>
      <c r="AA10" s="10">
        <v>20776.459440261398</v>
      </c>
      <c r="AB10" s="10">
        <v>20268.729527441799</v>
      </c>
      <c r="AC10" s="10">
        <v>19879.726175265401</v>
      </c>
      <c r="AD10" s="10">
        <v>19861.865809490198</v>
      </c>
      <c r="AE10" s="10">
        <v>19844.735647431498</v>
      </c>
      <c r="AF10" s="10">
        <v>19820.1129751275</v>
      </c>
      <c r="AG10" s="10">
        <v>19871.562379298499</v>
      </c>
      <c r="AH10" s="10">
        <v>19944.241255750701</v>
      </c>
      <c r="AI10" s="10">
        <v>20053.1344606284</v>
      </c>
      <c r="AJ10" s="10">
        <v>20185.106191597701</v>
      </c>
      <c r="AK10" s="10">
        <v>20328.2134975712</v>
      </c>
      <c r="AL10" s="10">
        <v>20488.618993223601</v>
      </c>
      <c r="AM10" s="10">
        <v>20673.4339581735</v>
      </c>
      <c r="AN10" s="10">
        <v>20873.992605039301</v>
      </c>
      <c r="AO10" s="10">
        <v>21130.469500716099</v>
      </c>
      <c r="AP10" s="10">
        <v>21409.099525060399</v>
      </c>
      <c r="AQ10" s="10">
        <v>21715.320583977598</v>
      </c>
      <c r="AR10" s="10">
        <v>22052.434141052901</v>
      </c>
      <c r="AS10" s="10">
        <v>22417.3756787928</v>
      </c>
    </row>
    <row r="11" spans="1:45" x14ac:dyDescent="0.2">
      <c r="A11" s="10" t="s">
        <v>118</v>
      </c>
      <c r="B11" s="10" t="s">
        <v>110</v>
      </c>
      <c r="C11" s="10" t="s">
        <v>111</v>
      </c>
      <c r="D11" s="11" t="str">
        <f>HYPERLINK("#Notes!A12","[note 9]")</f>
        <v>[note 9]</v>
      </c>
      <c r="E11" s="10">
        <v>6802.9499999999898</v>
      </c>
      <c r="F11" s="10">
        <v>6758.63</v>
      </c>
      <c r="G11" s="10">
        <v>6292.3599999999897</v>
      </c>
      <c r="H11" s="10">
        <v>6081.5599999999804</v>
      </c>
      <c r="I11" s="10">
        <v>6815.79000000001</v>
      </c>
      <c r="J11" s="10">
        <v>6722.4099999999798</v>
      </c>
      <c r="K11" s="10">
        <v>6245.3599999999897</v>
      </c>
      <c r="L11" s="10">
        <v>5962.77</v>
      </c>
      <c r="M11" s="10">
        <v>6137.1499999999896</v>
      </c>
      <c r="N11" s="10">
        <v>5603.34</v>
      </c>
      <c r="O11" s="10">
        <v>5858.2699999999904</v>
      </c>
      <c r="P11" s="10">
        <v>5125.41</v>
      </c>
      <c r="Q11" s="10">
        <v>5596.7200000000103</v>
      </c>
      <c r="R11" s="10">
        <v>5689.7700000000104</v>
      </c>
      <c r="S11" s="10">
        <v>5068.3999999999996</v>
      </c>
      <c r="T11" s="10">
        <v>5261.1900000000096</v>
      </c>
      <c r="U11" s="10">
        <v>5752.94</v>
      </c>
      <c r="V11" s="10">
        <v>5525.2600000000102</v>
      </c>
      <c r="W11" s="10">
        <v>5445.7435369033901</v>
      </c>
      <c r="X11" s="10">
        <v>5440.4888586001098</v>
      </c>
      <c r="Y11" s="10">
        <v>5069.5663948157598</v>
      </c>
      <c r="Z11" s="10">
        <v>5227.1627222581001</v>
      </c>
      <c r="AA11" s="10">
        <v>5092.9668910960199</v>
      </c>
      <c r="AB11" s="10">
        <v>5077.3743902700298</v>
      </c>
      <c r="AC11" s="10">
        <v>4999.6353980778604</v>
      </c>
      <c r="AD11" s="10">
        <v>4942.20424794257</v>
      </c>
      <c r="AE11" s="10">
        <v>4995.8254960839004</v>
      </c>
      <c r="AF11" s="10">
        <v>5042.2726945212598</v>
      </c>
      <c r="AG11" s="10">
        <v>5107.5058266279102</v>
      </c>
      <c r="AH11" s="10">
        <v>5145.1767942481902</v>
      </c>
      <c r="AI11" s="10">
        <v>5169.5864661145197</v>
      </c>
      <c r="AJ11" s="10">
        <v>5201.8553451932703</v>
      </c>
      <c r="AK11" s="10">
        <v>5226.9281203605196</v>
      </c>
      <c r="AL11" s="10">
        <v>5253.5265095278801</v>
      </c>
      <c r="AM11" s="10">
        <v>5279.93832341908</v>
      </c>
      <c r="AN11" s="10">
        <v>5312.43727407404</v>
      </c>
      <c r="AO11" s="10">
        <v>5352.6979832597299</v>
      </c>
      <c r="AP11" s="10">
        <v>5392.7527230916203</v>
      </c>
      <c r="AQ11" s="10">
        <v>5432.37342323138</v>
      </c>
      <c r="AR11" s="10">
        <v>5473.74772507335</v>
      </c>
      <c r="AS11" s="10">
        <v>5504.8143021085198</v>
      </c>
    </row>
    <row r="12" spans="1:45" x14ac:dyDescent="0.2">
      <c r="A12" s="10" t="s">
        <v>119</v>
      </c>
      <c r="B12" s="10" t="s">
        <v>110</v>
      </c>
      <c r="C12" s="10" t="s">
        <v>111</v>
      </c>
      <c r="D12" s="11"/>
      <c r="E12" s="10">
        <v>56530.135415471101</v>
      </c>
      <c r="F12" s="10">
        <v>56392.895415471103</v>
      </c>
      <c r="G12" s="10">
        <v>57075.756022569003</v>
      </c>
      <c r="H12" s="10">
        <v>57502.873511774502</v>
      </c>
      <c r="I12" s="10">
        <v>57913.824641295199</v>
      </c>
      <c r="J12" s="10">
        <v>58368.702051479297</v>
      </c>
      <c r="K12" s="10">
        <v>58938.035759076804</v>
      </c>
      <c r="L12" s="10">
        <v>59305.826636425198</v>
      </c>
      <c r="M12" s="10">
        <v>57398.540324122798</v>
      </c>
      <c r="N12" s="10">
        <v>55392.233483389398</v>
      </c>
      <c r="O12" s="10">
        <v>54640.058760082298</v>
      </c>
      <c r="P12" s="10">
        <v>54486.712240665402</v>
      </c>
      <c r="Q12" s="10">
        <v>53771.132411357998</v>
      </c>
      <c r="R12" s="10">
        <v>53480.476425024797</v>
      </c>
      <c r="S12" s="10">
        <v>54157.083848329101</v>
      </c>
      <c r="T12" s="10">
        <v>55004.836627235498</v>
      </c>
      <c r="U12" s="10">
        <v>55996.705390982199</v>
      </c>
      <c r="V12" s="10">
        <v>57003.401425319098</v>
      </c>
      <c r="W12" s="10">
        <v>56913.881476770897</v>
      </c>
      <c r="X12" s="10">
        <v>56580.836981629102</v>
      </c>
      <c r="Y12" s="10">
        <v>40692.986906862199</v>
      </c>
      <c r="Z12" s="10">
        <v>43694.500692322697</v>
      </c>
      <c r="AA12" s="10">
        <v>54658.261287400099</v>
      </c>
      <c r="AB12" s="10">
        <v>55271.1042531969</v>
      </c>
      <c r="AC12" s="10">
        <v>55921.506401804203</v>
      </c>
      <c r="AD12" s="10">
        <v>56293.8753812578</v>
      </c>
      <c r="AE12" s="10">
        <v>56069.7365935368</v>
      </c>
      <c r="AF12" s="10">
        <v>55682.513784675102</v>
      </c>
      <c r="AG12" s="10">
        <v>55242.753747658797</v>
      </c>
      <c r="AH12" s="10">
        <v>54755.599158461897</v>
      </c>
      <c r="AI12" s="10">
        <v>54085.229900092301</v>
      </c>
      <c r="AJ12" s="10">
        <v>53441.023725079998</v>
      </c>
      <c r="AK12" s="10">
        <v>53010.530274834498</v>
      </c>
      <c r="AL12" s="10">
        <v>52410.530412488901</v>
      </c>
      <c r="AM12" s="10">
        <v>51794.674616413897</v>
      </c>
      <c r="AN12" s="10">
        <v>51211.177577239003</v>
      </c>
      <c r="AO12" s="10">
        <v>50704.669521493801</v>
      </c>
      <c r="AP12" s="10">
        <v>50346.962956219802</v>
      </c>
      <c r="AQ12" s="10">
        <v>50257.1561346444</v>
      </c>
      <c r="AR12" s="10">
        <v>50242.952469002899</v>
      </c>
      <c r="AS12" s="10">
        <v>50141.120445136301</v>
      </c>
    </row>
    <row r="13" spans="1:45" ht="35" customHeight="1" x14ac:dyDescent="0.2">
      <c r="A13" s="10" t="s">
        <v>109</v>
      </c>
      <c r="B13" s="10" t="s">
        <v>120</v>
      </c>
      <c r="C13" s="10" t="s">
        <v>111</v>
      </c>
      <c r="D13" s="11"/>
      <c r="E13" s="10">
        <v>27939.256561931401</v>
      </c>
      <c r="F13" s="10">
        <v>28205.5565619314</v>
      </c>
      <c r="G13" s="10">
        <v>28281.049199349902</v>
      </c>
      <c r="H13" s="10">
        <v>28534.314183598799</v>
      </c>
      <c r="I13" s="10">
        <v>29142.639999999999</v>
      </c>
      <c r="J13" s="10">
        <v>29978.97</v>
      </c>
      <c r="K13" s="10">
        <v>29682.76</v>
      </c>
      <c r="L13" s="10">
        <v>29375.58</v>
      </c>
      <c r="M13" s="10">
        <v>29389.84</v>
      </c>
      <c r="N13" s="10">
        <v>27663.79</v>
      </c>
      <c r="O13" s="10">
        <v>28275.588616360001</v>
      </c>
      <c r="P13" s="10">
        <v>27332.860101677099</v>
      </c>
      <c r="Q13" s="10">
        <v>27367.459066427</v>
      </c>
      <c r="R13" s="10">
        <v>27195.765343684801</v>
      </c>
      <c r="S13" s="10">
        <v>26036.419260530201</v>
      </c>
      <c r="T13" s="10">
        <v>26097.921066504899</v>
      </c>
      <c r="U13" s="10">
        <v>26147.907285247598</v>
      </c>
      <c r="V13" s="10">
        <v>25773.358667679098</v>
      </c>
      <c r="W13" s="10">
        <v>25844.779720104001</v>
      </c>
      <c r="X13" s="10">
        <v>25454.525871232101</v>
      </c>
      <c r="Y13" s="10">
        <v>24134.433229789</v>
      </c>
      <c r="Z13" s="10">
        <v>24646.071884545501</v>
      </c>
      <c r="AA13" s="10">
        <v>24338.9927080421</v>
      </c>
      <c r="AB13" s="10">
        <v>23740.477124325</v>
      </c>
      <c r="AC13" s="10">
        <v>23602.0591880961</v>
      </c>
      <c r="AD13" s="10">
        <v>23966.764069638401</v>
      </c>
      <c r="AE13" s="10">
        <v>24314.102527999301</v>
      </c>
      <c r="AF13" s="10">
        <v>24740.1011745287</v>
      </c>
      <c r="AG13" s="10">
        <v>25154.204206824001</v>
      </c>
      <c r="AH13" s="10">
        <v>25660.086270851301</v>
      </c>
      <c r="AI13" s="10">
        <v>26284.841045122499</v>
      </c>
      <c r="AJ13" s="10">
        <v>26778.779577318699</v>
      </c>
      <c r="AK13" s="10">
        <v>27385.741789910699</v>
      </c>
      <c r="AL13" s="10">
        <v>27993.369372052999</v>
      </c>
      <c r="AM13" s="10">
        <v>28585.455620943601</v>
      </c>
      <c r="AN13" s="10">
        <v>29202.937886305801</v>
      </c>
      <c r="AO13" s="10">
        <v>29852.101639307399</v>
      </c>
      <c r="AP13" s="10">
        <v>30515.723911285299</v>
      </c>
      <c r="AQ13" s="10">
        <v>31238.043663657001</v>
      </c>
      <c r="AR13" s="10">
        <v>31865.0958259322</v>
      </c>
      <c r="AS13" s="10">
        <v>32489.220554491301</v>
      </c>
    </row>
    <row r="14" spans="1:45" x14ac:dyDescent="0.2">
      <c r="A14" s="10" t="s">
        <v>109</v>
      </c>
      <c r="B14" s="10" t="s">
        <v>121</v>
      </c>
      <c r="C14" s="10" t="s">
        <v>111</v>
      </c>
      <c r="D14" s="11"/>
      <c r="E14" s="10">
        <v>57077.04</v>
      </c>
      <c r="F14" s="10">
        <v>57814.27</v>
      </c>
      <c r="G14" s="10">
        <v>55233.980000000098</v>
      </c>
      <c r="H14" s="10">
        <v>56701.37</v>
      </c>
      <c r="I14" s="10">
        <v>57079.88</v>
      </c>
      <c r="J14" s="10">
        <v>55383.590000000098</v>
      </c>
      <c r="K14" s="10">
        <v>52633.07</v>
      </c>
      <c r="L14" s="10">
        <v>49960.94</v>
      </c>
      <c r="M14" s="10">
        <v>51502.33</v>
      </c>
      <c r="N14" s="10">
        <v>46827.6000000001</v>
      </c>
      <c r="O14" s="10">
        <v>51630.46</v>
      </c>
      <c r="P14" s="10">
        <v>42907.269999999902</v>
      </c>
      <c r="Q14" s="10">
        <v>46853.110000000102</v>
      </c>
      <c r="R14" s="10">
        <v>47429.36</v>
      </c>
      <c r="S14" s="10">
        <v>40427.42</v>
      </c>
      <c r="T14" s="10">
        <v>41895.71</v>
      </c>
      <c r="U14" s="10">
        <v>43058.380000000099</v>
      </c>
      <c r="V14" s="10">
        <v>42171.340000000098</v>
      </c>
      <c r="W14" s="10">
        <v>43144.269999999902</v>
      </c>
      <c r="X14" s="10">
        <v>42418.95</v>
      </c>
      <c r="Y14" s="10">
        <v>41549.93</v>
      </c>
      <c r="Z14" s="10">
        <v>44587.400000000103</v>
      </c>
      <c r="AA14" s="10">
        <v>39747.624193523101</v>
      </c>
      <c r="AB14" s="10">
        <v>37827.153098245399</v>
      </c>
      <c r="AC14" s="10">
        <v>39100.740139817703</v>
      </c>
      <c r="AD14" s="10">
        <v>40475.1857659296</v>
      </c>
      <c r="AE14" s="10">
        <v>41305.546922909103</v>
      </c>
      <c r="AF14" s="10">
        <v>41190.720927504102</v>
      </c>
      <c r="AG14" s="10">
        <v>41169.218358035403</v>
      </c>
      <c r="AH14" s="10">
        <v>41611.250204354699</v>
      </c>
      <c r="AI14" s="10">
        <v>42079.581763848</v>
      </c>
      <c r="AJ14" s="10">
        <v>42629.096444265298</v>
      </c>
      <c r="AK14" s="10">
        <v>43048.086200322403</v>
      </c>
      <c r="AL14" s="10">
        <v>43478.534463397998</v>
      </c>
      <c r="AM14" s="10">
        <v>43930.696740129097</v>
      </c>
      <c r="AN14" s="10">
        <v>44465.586090771598</v>
      </c>
      <c r="AO14" s="10">
        <v>45028.042686238397</v>
      </c>
      <c r="AP14" s="10">
        <v>45699.976260354902</v>
      </c>
      <c r="AQ14" s="10">
        <v>46270.579103607699</v>
      </c>
      <c r="AR14" s="10">
        <v>46845.422149433303</v>
      </c>
      <c r="AS14" s="10">
        <v>47415.758156162599</v>
      </c>
    </row>
    <row r="15" spans="1:45" x14ac:dyDescent="0.2">
      <c r="A15" s="10" t="s">
        <v>109</v>
      </c>
      <c r="B15" s="10" t="s">
        <v>122</v>
      </c>
      <c r="C15" s="10" t="s">
        <v>111</v>
      </c>
      <c r="D15" s="11"/>
      <c r="E15" s="10">
        <v>67747.538853539707</v>
      </c>
      <c r="F15" s="10">
        <v>68743.448853539696</v>
      </c>
      <c r="G15" s="10">
        <v>67873.458853539705</v>
      </c>
      <c r="H15" s="10">
        <v>68268.268853539703</v>
      </c>
      <c r="I15" s="10">
        <v>69170.828853539701</v>
      </c>
      <c r="J15" s="10">
        <v>69092.568853539706</v>
      </c>
      <c r="K15" s="10">
        <v>69269.088853539695</v>
      </c>
      <c r="L15" s="10">
        <v>69054.418853539697</v>
      </c>
      <c r="M15" s="10">
        <v>66541.4688535397</v>
      </c>
      <c r="N15" s="10">
        <v>63408.5927400402</v>
      </c>
      <c r="O15" s="10">
        <v>63225.417996560602</v>
      </c>
      <c r="P15" s="10">
        <v>61514.141332760002</v>
      </c>
      <c r="Q15" s="10">
        <v>61131.006887360301</v>
      </c>
      <c r="R15" s="10">
        <v>60208.758088277602</v>
      </c>
      <c r="S15" s="10">
        <v>60877.451610776799</v>
      </c>
      <c r="T15" s="10">
        <v>62287.871292634001</v>
      </c>
      <c r="U15" s="10">
        <v>63226.346927486396</v>
      </c>
      <c r="V15" s="10">
        <v>64280.052404700502</v>
      </c>
      <c r="W15" s="10">
        <v>63912.8353607022</v>
      </c>
      <c r="X15" s="10">
        <v>63139.666296422103</v>
      </c>
      <c r="Y15" s="10">
        <v>46780.752163440397</v>
      </c>
      <c r="Z15" s="10">
        <v>50304.236750759803</v>
      </c>
      <c r="AA15" s="10">
        <v>59922.8840183047</v>
      </c>
      <c r="AB15" s="10">
        <v>60055.763973640896</v>
      </c>
      <c r="AC15" s="10">
        <v>60287.096508146402</v>
      </c>
      <c r="AD15" s="10">
        <v>60326.141770541697</v>
      </c>
      <c r="AE15" s="10">
        <v>59809.3190177672</v>
      </c>
      <c r="AF15" s="10">
        <v>59147.940396396298</v>
      </c>
      <c r="AG15" s="10">
        <v>58421.144397256503</v>
      </c>
      <c r="AH15" s="10">
        <v>57641.264593485699</v>
      </c>
      <c r="AI15" s="10">
        <v>56710.949313898003</v>
      </c>
      <c r="AJ15" s="10">
        <v>55794.307389764297</v>
      </c>
      <c r="AK15" s="10">
        <v>55060.099820083196</v>
      </c>
      <c r="AL15" s="10">
        <v>54263.275347737603</v>
      </c>
      <c r="AM15" s="10">
        <v>53504.371145588702</v>
      </c>
      <c r="AN15" s="10">
        <v>52848.983509180202</v>
      </c>
      <c r="AO15" s="10">
        <v>52205.397728795302</v>
      </c>
      <c r="AP15" s="10">
        <v>51720.560981278402</v>
      </c>
      <c r="AQ15" s="10">
        <v>51421.640605992201</v>
      </c>
      <c r="AR15" s="10">
        <v>51236.332008014702</v>
      </c>
      <c r="AS15" s="10">
        <v>50974.848193897902</v>
      </c>
    </row>
    <row r="16" spans="1:45" x14ac:dyDescent="0.2">
      <c r="A16" s="10" t="s">
        <v>109</v>
      </c>
      <c r="B16" s="10" t="s">
        <v>123</v>
      </c>
      <c r="C16" s="10" t="s">
        <v>111</v>
      </c>
      <c r="D16" s="11"/>
      <c r="E16" s="10">
        <v>672.06000000000097</v>
      </c>
      <c r="F16" s="10">
        <v>656.03999999999905</v>
      </c>
      <c r="G16" s="10">
        <v>684.11796967935697</v>
      </c>
      <c r="H16" s="10">
        <v>725.40047463591804</v>
      </c>
      <c r="I16" s="10">
        <v>731.845787755488</v>
      </c>
      <c r="J16" s="10">
        <v>798.47319793961299</v>
      </c>
      <c r="K16" s="10">
        <v>955.95690553707004</v>
      </c>
      <c r="L16" s="10">
        <v>1244.9477828855299</v>
      </c>
      <c r="M16" s="10">
        <v>2524.5014705830999</v>
      </c>
      <c r="N16" s="10">
        <v>2762.2807433492098</v>
      </c>
      <c r="O16" s="10">
        <v>3213.6421471616</v>
      </c>
      <c r="P16" s="10">
        <v>3132.0808062282399</v>
      </c>
      <c r="Q16" s="10">
        <v>3057.1264575708001</v>
      </c>
      <c r="R16" s="10">
        <v>3541.3029930624698</v>
      </c>
      <c r="S16" s="10">
        <v>3859.3329770220798</v>
      </c>
      <c r="T16" s="10">
        <v>3899.63426809662</v>
      </c>
      <c r="U16" s="10">
        <v>4086.8511782482301</v>
      </c>
      <c r="V16" s="10">
        <v>4300.5403529395098</v>
      </c>
      <c r="W16" s="10">
        <v>5006.1099328679902</v>
      </c>
      <c r="X16" s="10">
        <v>5539.1336725750198</v>
      </c>
      <c r="Y16" s="10">
        <v>5690.0479084485396</v>
      </c>
      <c r="Z16" s="10">
        <v>5705.2047792756002</v>
      </c>
      <c r="AA16" s="10">
        <v>6828.1282483825298</v>
      </c>
      <c r="AB16" s="10">
        <v>7071.95120653711</v>
      </c>
      <c r="AC16" s="10">
        <v>7302.0728426013902</v>
      </c>
      <c r="AD16" s="10">
        <v>7503.2498396388801</v>
      </c>
      <c r="AE16" s="10">
        <v>7633.3213944966701</v>
      </c>
      <c r="AF16" s="10">
        <v>7721.5242713511198</v>
      </c>
      <c r="AG16" s="10">
        <v>7811.1406040576603</v>
      </c>
      <c r="AH16" s="10">
        <v>7885.2621294447799</v>
      </c>
      <c r="AI16" s="10">
        <v>7921.3370364303501</v>
      </c>
      <c r="AJ16" s="10">
        <v>7952.8253270075602</v>
      </c>
      <c r="AK16" s="10">
        <v>7976.8329835963104</v>
      </c>
      <c r="AL16" s="10">
        <v>7860.3233279037504</v>
      </c>
      <c r="AM16" s="10">
        <v>7708.4542625353697</v>
      </c>
      <c r="AN16" s="10">
        <v>7382.6193650472696</v>
      </c>
      <c r="AO16" s="10">
        <v>7145.7151727691698</v>
      </c>
      <c r="AP16" s="10">
        <v>6865.4895004159898</v>
      </c>
      <c r="AQ16" s="10">
        <v>6725.3690800754002</v>
      </c>
      <c r="AR16" s="10">
        <v>6684.3397843702496</v>
      </c>
      <c r="AS16" s="10">
        <v>6671.3190525783002</v>
      </c>
    </row>
    <row r="17" spans="1:45" x14ac:dyDescent="0.2">
      <c r="A17" s="10" t="s">
        <v>109</v>
      </c>
      <c r="B17" s="10" t="s">
        <v>124</v>
      </c>
      <c r="C17" s="10" t="s">
        <v>111</v>
      </c>
      <c r="D17" s="11"/>
      <c r="E17" s="10">
        <v>4483.5382784433896</v>
      </c>
      <c r="F17" s="10">
        <v>4290.8835531161703</v>
      </c>
      <c r="G17" s="10">
        <v>3710.56935420531</v>
      </c>
      <c r="H17" s="10">
        <v>3267.9817770580898</v>
      </c>
      <c r="I17" s="10">
        <v>3093.1829894398602</v>
      </c>
      <c r="J17" s="10">
        <v>2729.8828654742501</v>
      </c>
      <c r="K17" s="10">
        <v>2692.1399392281401</v>
      </c>
      <c r="L17" s="10">
        <v>2819.89213443575</v>
      </c>
      <c r="M17" s="10">
        <v>2831.5618213124299</v>
      </c>
      <c r="N17" s="10">
        <v>2416.2199221051301</v>
      </c>
      <c r="O17" s="10">
        <v>2656.8410589846699</v>
      </c>
      <c r="P17" s="10">
        <v>2407.8213525032402</v>
      </c>
      <c r="Q17" s="10">
        <v>2393.37216766969</v>
      </c>
      <c r="R17" s="10">
        <v>2890.2434797271299</v>
      </c>
      <c r="S17" s="10">
        <v>2824.4434840047102</v>
      </c>
      <c r="T17" s="10">
        <v>2511.0344731934301</v>
      </c>
      <c r="U17" s="10">
        <v>2226.2209544294201</v>
      </c>
      <c r="V17" s="10">
        <v>2001.41417630561</v>
      </c>
      <c r="W17" s="10">
        <v>1937.1108527935601</v>
      </c>
      <c r="X17" s="10">
        <v>1820.2766762204999</v>
      </c>
      <c r="Y17" s="10">
        <v>1732.99720741378</v>
      </c>
      <c r="Z17" s="10">
        <v>1789.9470669723901</v>
      </c>
      <c r="AA17" s="10">
        <v>1804.7822703541301</v>
      </c>
      <c r="AB17" s="10">
        <v>1739.10036399407</v>
      </c>
      <c r="AC17" s="10">
        <v>1692.08077948543</v>
      </c>
      <c r="AD17" s="10">
        <v>1700.1971383679499</v>
      </c>
      <c r="AE17" s="10">
        <v>1689.39251868929</v>
      </c>
      <c r="AF17" s="10">
        <v>1684.7427778501999</v>
      </c>
      <c r="AG17" s="10">
        <v>1678.2301404518801</v>
      </c>
      <c r="AH17" s="10">
        <v>1674.19604753148</v>
      </c>
      <c r="AI17" s="10">
        <v>1678.6693859325401</v>
      </c>
      <c r="AJ17" s="10">
        <v>1676.7819985912099</v>
      </c>
      <c r="AK17" s="10">
        <v>1677.2640607231201</v>
      </c>
      <c r="AL17" s="10">
        <v>1666.83538415716</v>
      </c>
      <c r="AM17" s="10">
        <v>1659.39811041352</v>
      </c>
      <c r="AN17" s="10">
        <v>1657.77805384974</v>
      </c>
      <c r="AO17" s="10">
        <v>1655.23285055728</v>
      </c>
      <c r="AP17" s="10">
        <v>1653.42353354689</v>
      </c>
      <c r="AQ17" s="10">
        <v>1650.77252691077</v>
      </c>
      <c r="AR17" s="10">
        <v>1648.52330192723</v>
      </c>
      <c r="AS17" s="10">
        <v>1647.27654977005</v>
      </c>
    </row>
    <row r="18" spans="1:45" ht="35" customHeight="1" x14ac:dyDescent="0.2">
      <c r="A18" s="10" t="s">
        <v>112</v>
      </c>
      <c r="B18" s="10" t="s">
        <v>120</v>
      </c>
      <c r="C18" s="10" t="s">
        <v>111</v>
      </c>
      <c r="D18" s="11"/>
      <c r="E18" s="10">
        <v>27939.256561931401</v>
      </c>
      <c r="F18" s="10">
        <v>28205.5565619314</v>
      </c>
      <c r="G18" s="10">
        <v>28281.049199349902</v>
      </c>
      <c r="H18" s="10">
        <v>28534.314183598799</v>
      </c>
      <c r="I18" s="10">
        <v>29142.639999999999</v>
      </c>
      <c r="J18" s="10">
        <v>29978.97</v>
      </c>
      <c r="K18" s="10">
        <v>29682.76</v>
      </c>
      <c r="L18" s="10">
        <v>29375.58</v>
      </c>
      <c r="M18" s="10">
        <v>29389.84</v>
      </c>
      <c r="N18" s="10">
        <v>27663.79</v>
      </c>
      <c r="O18" s="10">
        <v>28275.588616360001</v>
      </c>
      <c r="P18" s="10">
        <v>27332.860101677099</v>
      </c>
      <c r="Q18" s="10">
        <v>27367.459066427</v>
      </c>
      <c r="R18" s="10">
        <v>27195.765343684801</v>
      </c>
      <c r="S18" s="10">
        <v>26036.419260530201</v>
      </c>
      <c r="T18" s="10">
        <v>26097.921066504899</v>
      </c>
      <c r="U18" s="10">
        <v>26147.907285247598</v>
      </c>
      <c r="V18" s="10">
        <v>25773.358667679098</v>
      </c>
      <c r="W18" s="10">
        <v>25844.779720104001</v>
      </c>
      <c r="X18" s="10">
        <v>25454.525871232101</v>
      </c>
      <c r="Y18" s="10">
        <v>24134.433229789</v>
      </c>
      <c r="Z18" s="10">
        <v>24646.071884545501</v>
      </c>
      <c r="AA18" s="10">
        <v>24338.9927080421</v>
      </c>
      <c r="AB18" s="10">
        <v>23740.477124325</v>
      </c>
      <c r="AC18" s="10">
        <v>23602.0591880961</v>
      </c>
      <c r="AD18" s="10">
        <v>23966.764069638401</v>
      </c>
      <c r="AE18" s="10">
        <v>24314.102527999301</v>
      </c>
      <c r="AF18" s="10">
        <v>24740.1011745287</v>
      </c>
      <c r="AG18" s="10">
        <v>25154.204206824001</v>
      </c>
      <c r="AH18" s="10">
        <v>25660.086270851301</v>
      </c>
      <c r="AI18" s="10">
        <v>26284.841045122499</v>
      </c>
      <c r="AJ18" s="10">
        <v>26778.779577318699</v>
      </c>
      <c r="AK18" s="10">
        <v>27385.741789910699</v>
      </c>
      <c r="AL18" s="10">
        <v>27993.369372052999</v>
      </c>
      <c r="AM18" s="10">
        <v>28585.455620943601</v>
      </c>
      <c r="AN18" s="10">
        <v>29202.937886305801</v>
      </c>
      <c r="AO18" s="10">
        <v>29852.101639307399</v>
      </c>
      <c r="AP18" s="10">
        <v>30515.723911285299</v>
      </c>
      <c r="AQ18" s="10">
        <v>31238.043663657001</v>
      </c>
      <c r="AR18" s="10">
        <v>31865.0958259322</v>
      </c>
      <c r="AS18" s="10">
        <v>32489.220554491301</v>
      </c>
    </row>
    <row r="19" spans="1:45" x14ac:dyDescent="0.2">
      <c r="A19" s="10" t="s">
        <v>112</v>
      </c>
      <c r="B19" s="10" t="s">
        <v>121</v>
      </c>
      <c r="C19" s="10" t="s">
        <v>111</v>
      </c>
      <c r="D19" s="11"/>
      <c r="E19" s="10">
        <v>57077.04</v>
      </c>
      <c r="F19" s="10">
        <v>57814.27</v>
      </c>
      <c r="G19" s="10">
        <v>55233.980000000098</v>
      </c>
      <c r="H19" s="10">
        <v>56701.37</v>
      </c>
      <c r="I19" s="10">
        <v>57079.88</v>
      </c>
      <c r="J19" s="10">
        <v>55383.590000000098</v>
      </c>
      <c r="K19" s="10">
        <v>52633.07</v>
      </c>
      <c r="L19" s="10">
        <v>49960.94</v>
      </c>
      <c r="M19" s="10">
        <v>51502.33</v>
      </c>
      <c r="N19" s="10">
        <v>46827.6000000001</v>
      </c>
      <c r="O19" s="10">
        <v>51630.46</v>
      </c>
      <c r="P19" s="10">
        <v>42907.269999999902</v>
      </c>
      <c r="Q19" s="10">
        <v>46853.110000000102</v>
      </c>
      <c r="R19" s="10">
        <v>47429.36</v>
      </c>
      <c r="S19" s="10">
        <v>40427.42</v>
      </c>
      <c r="T19" s="10">
        <v>41895.71</v>
      </c>
      <c r="U19" s="10">
        <v>43058.380000000099</v>
      </c>
      <c r="V19" s="10">
        <v>42171.340000000098</v>
      </c>
      <c r="W19" s="10">
        <v>43144.269999999902</v>
      </c>
      <c r="X19" s="10">
        <v>42418.95</v>
      </c>
      <c r="Y19" s="10">
        <v>41549.93</v>
      </c>
      <c r="Z19" s="10">
        <v>44587.400000000103</v>
      </c>
      <c r="AA19" s="10">
        <v>39747.624193523101</v>
      </c>
      <c r="AB19" s="10">
        <v>37827.153098245399</v>
      </c>
      <c r="AC19" s="10">
        <v>39100.740139817703</v>
      </c>
      <c r="AD19" s="10">
        <v>40475.1857659296</v>
      </c>
      <c r="AE19" s="10">
        <v>41305.546922909103</v>
      </c>
      <c r="AF19" s="10">
        <v>41190.720927504102</v>
      </c>
      <c r="AG19" s="10">
        <v>41169.218358035403</v>
      </c>
      <c r="AH19" s="10">
        <v>41611.250204354699</v>
      </c>
      <c r="AI19" s="10">
        <v>42079.581763848</v>
      </c>
      <c r="AJ19" s="10">
        <v>42629.096444265298</v>
      </c>
      <c r="AK19" s="10">
        <v>43048.086200322403</v>
      </c>
      <c r="AL19" s="10">
        <v>43478.534463397998</v>
      </c>
      <c r="AM19" s="10">
        <v>43930.696740129097</v>
      </c>
      <c r="AN19" s="10">
        <v>44465.586090771598</v>
      </c>
      <c r="AO19" s="10">
        <v>45028.042686238397</v>
      </c>
      <c r="AP19" s="10">
        <v>45699.976260354902</v>
      </c>
      <c r="AQ19" s="10">
        <v>46270.579103607699</v>
      </c>
      <c r="AR19" s="10">
        <v>46845.422149433303</v>
      </c>
      <c r="AS19" s="10">
        <v>47415.758156162599</v>
      </c>
    </row>
    <row r="20" spans="1:45" x14ac:dyDescent="0.2">
      <c r="A20" s="10" t="s">
        <v>112</v>
      </c>
      <c r="B20" s="10" t="s">
        <v>122</v>
      </c>
      <c r="C20" s="10" t="s">
        <v>111</v>
      </c>
      <c r="D20" s="11"/>
      <c r="E20" s="10">
        <v>55615.1072184269</v>
      </c>
      <c r="F20" s="10">
        <v>56611.017218426903</v>
      </c>
      <c r="G20" s="10">
        <v>55741.027218426898</v>
      </c>
      <c r="H20" s="10">
        <v>56135.837218426903</v>
      </c>
      <c r="I20" s="10">
        <v>57038.397218426901</v>
      </c>
      <c r="J20" s="10">
        <v>56960.137218426898</v>
      </c>
      <c r="K20" s="10">
        <v>57136.657218426903</v>
      </c>
      <c r="L20" s="10">
        <v>56921.987218426897</v>
      </c>
      <c r="M20" s="10">
        <v>54409.0372184269</v>
      </c>
      <c r="N20" s="10">
        <v>51881.559336770901</v>
      </c>
      <c r="O20" s="10">
        <v>52162.9637794503</v>
      </c>
      <c r="P20" s="10">
        <v>49921.455912096797</v>
      </c>
      <c r="Q20" s="10">
        <v>49881.570285321497</v>
      </c>
      <c r="R20" s="10">
        <v>48885.169198117503</v>
      </c>
      <c r="S20" s="10">
        <v>49497.924888494999</v>
      </c>
      <c r="T20" s="10">
        <v>50709.219178848398</v>
      </c>
      <c r="U20" s="10">
        <v>51612.149656524802</v>
      </c>
      <c r="V20" s="10">
        <v>51769.238699167203</v>
      </c>
      <c r="W20" s="10">
        <v>51270.6291872195</v>
      </c>
      <c r="X20" s="10">
        <v>50438.797545375201</v>
      </c>
      <c r="Y20" s="10">
        <v>41694.719861518701</v>
      </c>
      <c r="Z20" s="10">
        <v>45680.136619836499</v>
      </c>
      <c r="AA20" s="10">
        <v>47741.684845538599</v>
      </c>
      <c r="AB20" s="10">
        <v>48218.288110937698</v>
      </c>
      <c r="AC20" s="10">
        <v>48402.494564658497</v>
      </c>
      <c r="AD20" s="10">
        <v>48129.562473441198</v>
      </c>
      <c r="AE20" s="10">
        <v>47404.613789465002</v>
      </c>
      <c r="AF20" s="10">
        <v>46610.763420600997</v>
      </c>
      <c r="AG20" s="10">
        <v>45841.0276923645</v>
      </c>
      <c r="AH20" s="10">
        <v>45036.283894028798</v>
      </c>
      <c r="AI20" s="10">
        <v>44052.742372527697</v>
      </c>
      <c r="AJ20" s="10">
        <v>43180.171235295798</v>
      </c>
      <c r="AK20" s="10">
        <v>42379.9238693835</v>
      </c>
      <c r="AL20" s="10">
        <v>41675.319286371698</v>
      </c>
      <c r="AM20" s="10">
        <v>41027.154655069498</v>
      </c>
      <c r="AN20" s="10">
        <v>40528.587857248</v>
      </c>
      <c r="AO20" s="10">
        <v>40002.835894672098</v>
      </c>
      <c r="AP20" s="10">
        <v>39553.836686040901</v>
      </c>
      <c r="AQ20" s="10">
        <v>39093.064848408998</v>
      </c>
      <c r="AR20" s="10">
        <v>38812.572782877003</v>
      </c>
      <c r="AS20" s="10">
        <v>38553.107672738399</v>
      </c>
    </row>
    <row r="21" spans="1:45" x14ac:dyDescent="0.2">
      <c r="A21" s="10" t="s">
        <v>112</v>
      </c>
      <c r="B21" s="10" t="s">
        <v>123</v>
      </c>
      <c r="C21" s="10" t="s">
        <v>111</v>
      </c>
      <c r="D21" s="11"/>
      <c r="E21" s="10">
        <v>672.06000000000097</v>
      </c>
      <c r="F21" s="10">
        <v>656.03999999999905</v>
      </c>
      <c r="G21" s="10">
        <v>684.11796967935697</v>
      </c>
      <c r="H21" s="10">
        <v>725.40047463591804</v>
      </c>
      <c r="I21" s="10">
        <v>731.845787755488</v>
      </c>
      <c r="J21" s="10">
        <v>798.47319793961299</v>
      </c>
      <c r="K21" s="10">
        <v>955.95690553707004</v>
      </c>
      <c r="L21" s="10">
        <v>1244.9477828855299</v>
      </c>
      <c r="M21" s="10">
        <v>2524.5014705830999</v>
      </c>
      <c r="N21" s="10">
        <v>2762.2807433492098</v>
      </c>
      <c r="O21" s="10">
        <v>3213.6421471616</v>
      </c>
      <c r="P21" s="10">
        <v>3132.0808062282399</v>
      </c>
      <c r="Q21" s="10">
        <v>3057.1264575708001</v>
      </c>
      <c r="R21" s="10">
        <v>3541.3029930624698</v>
      </c>
      <c r="S21" s="10">
        <v>3859.3329770220798</v>
      </c>
      <c r="T21" s="10">
        <v>3899.63426809662</v>
      </c>
      <c r="U21" s="10">
        <v>4086.8511782482301</v>
      </c>
      <c r="V21" s="10">
        <v>4300.5403529395098</v>
      </c>
      <c r="W21" s="10">
        <v>5006.1099328679902</v>
      </c>
      <c r="X21" s="10">
        <v>5539.1336725750198</v>
      </c>
      <c r="Y21" s="10">
        <v>5690.0479084485396</v>
      </c>
      <c r="Z21" s="10">
        <v>5705.2047792756002</v>
      </c>
      <c r="AA21" s="10">
        <v>6802.6979121392196</v>
      </c>
      <c r="AB21" s="10">
        <v>7022.42220572107</v>
      </c>
      <c r="AC21" s="10">
        <v>7227.32679128377</v>
      </c>
      <c r="AD21" s="10">
        <v>7400.7568874092804</v>
      </c>
      <c r="AE21" s="10">
        <v>7502.7453142197901</v>
      </c>
      <c r="AF21" s="10">
        <v>7562.82516675632</v>
      </c>
      <c r="AG21" s="10">
        <v>7624.9663344915498</v>
      </c>
      <c r="AH21" s="10">
        <v>7671.6177735135998</v>
      </c>
      <c r="AI21" s="10">
        <v>7679.46028711688</v>
      </c>
      <c r="AJ21" s="10">
        <v>7690.3104009293402</v>
      </c>
      <c r="AK21" s="10">
        <v>7689.3839310118201</v>
      </c>
      <c r="AL21" s="10">
        <v>7549.4370151000103</v>
      </c>
      <c r="AM21" s="10">
        <v>7372.6769013186404</v>
      </c>
      <c r="AN21" s="10">
        <v>7021.26829911594</v>
      </c>
      <c r="AO21" s="10">
        <v>6755.5759745479099</v>
      </c>
      <c r="AP21" s="10">
        <v>6441.3526505976297</v>
      </c>
      <c r="AQ21" s="10">
        <v>6256.6430378330097</v>
      </c>
      <c r="AR21" s="10">
        <v>6169.0474779022297</v>
      </c>
      <c r="AS21" s="10">
        <v>6109.0964596813701</v>
      </c>
    </row>
    <row r="22" spans="1:45" x14ac:dyDescent="0.2">
      <c r="A22" s="10" t="s">
        <v>112</v>
      </c>
      <c r="B22" s="10" t="s">
        <v>124</v>
      </c>
      <c r="C22" s="10" t="s">
        <v>111</v>
      </c>
      <c r="D22" s="11"/>
      <c r="E22" s="10">
        <v>4483.5382784433896</v>
      </c>
      <c r="F22" s="10">
        <v>4290.8835531161703</v>
      </c>
      <c r="G22" s="10">
        <v>3710.56935420531</v>
      </c>
      <c r="H22" s="10">
        <v>3267.9817770580898</v>
      </c>
      <c r="I22" s="10">
        <v>3093.1829894398602</v>
      </c>
      <c r="J22" s="10">
        <v>2729.8828654742501</v>
      </c>
      <c r="K22" s="10">
        <v>2692.1399392281401</v>
      </c>
      <c r="L22" s="10">
        <v>2819.89213443575</v>
      </c>
      <c r="M22" s="10">
        <v>2831.5618213124299</v>
      </c>
      <c r="N22" s="10">
        <v>2416.2199221051301</v>
      </c>
      <c r="O22" s="10">
        <v>2656.8410589846699</v>
      </c>
      <c r="P22" s="10">
        <v>2407.8213525032402</v>
      </c>
      <c r="Q22" s="10">
        <v>2393.37216766969</v>
      </c>
      <c r="R22" s="10">
        <v>2890.2434797271299</v>
      </c>
      <c r="S22" s="10">
        <v>2824.4434840047102</v>
      </c>
      <c r="T22" s="10">
        <v>2511.0344731934301</v>
      </c>
      <c r="U22" s="10">
        <v>2226.2209544294201</v>
      </c>
      <c r="V22" s="10">
        <v>2001.41417630561</v>
      </c>
      <c r="W22" s="10">
        <v>1937.1108527935601</v>
      </c>
      <c r="X22" s="10">
        <v>1820.2766762204999</v>
      </c>
      <c r="Y22" s="10">
        <v>1732.99720741378</v>
      </c>
      <c r="Z22" s="10">
        <v>1789.9470669723901</v>
      </c>
      <c r="AA22" s="10">
        <v>1804.7822703541301</v>
      </c>
      <c r="AB22" s="10">
        <v>1739.10036399407</v>
      </c>
      <c r="AC22" s="10">
        <v>1692.08077948543</v>
      </c>
      <c r="AD22" s="10">
        <v>1700.1971383679499</v>
      </c>
      <c r="AE22" s="10">
        <v>1689.39251868929</v>
      </c>
      <c r="AF22" s="10">
        <v>1684.7427778501999</v>
      </c>
      <c r="AG22" s="10">
        <v>1678.2301404518801</v>
      </c>
      <c r="AH22" s="10">
        <v>1674.19604753148</v>
      </c>
      <c r="AI22" s="10">
        <v>1678.6693859325401</v>
      </c>
      <c r="AJ22" s="10">
        <v>1676.7819985912099</v>
      </c>
      <c r="AK22" s="10">
        <v>1677.2640607231201</v>
      </c>
      <c r="AL22" s="10">
        <v>1666.83538415716</v>
      </c>
      <c r="AM22" s="10">
        <v>1659.39811041352</v>
      </c>
      <c r="AN22" s="10">
        <v>1657.77805384974</v>
      </c>
      <c r="AO22" s="10">
        <v>1655.23285055728</v>
      </c>
      <c r="AP22" s="10">
        <v>1653.42353354689</v>
      </c>
      <c r="AQ22" s="10">
        <v>1650.77252691077</v>
      </c>
      <c r="AR22" s="10">
        <v>1648.52330192723</v>
      </c>
      <c r="AS22" s="10">
        <v>1647.27654977005</v>
      </c>
    </row>
    <row r="23" spans="1:45" ht="35" customHeight="1" x14ac:dyDescent="0.2">
      <c r="A23" s="10" t="s">
        <v>113</v>
      </c>
      <c r="B23" s="10" t="s">
        <v>120</v>
      </c>
      <c r="C23" s="10" t="s">
        <v>111</v>
      </c>
      <c r="D23" s="11"/>
      <c r="E23" s="10">
        <v>374.72</v>
      </c>
      <c r="F23" s="10">
        <v>352.54</v>
      </c>
      <c r="G23" s="10">
        <v>347.78</v>
      </c>
      <c r="H23" s="10">
        <v>344.4</v>
      </c>
      <c r="I23" s="10">
        <v>347.72</v>
      </c>
      <c r="J23" s="10">
        <v>344.09</v>
      </c>
      <c r="K23" s="10">
        <v>344.7</v>
      </c>
      <c r="L23" s="10">
        <v>348.66</v>
      </c>
      <c r="M23" s="10">
        <v>349.69</v>
      </c>
      <c r="N23" s="10">
        <v>326.79000000000002</v>
      </c>
      <c r="O23" s="10">
        <v>346.4</v>
      </c>
      <c r="P23" s="10">
        <v>339.46</v>
      </c>
      <c r="Q23" s="10">
        <v>332.85</v>
      </c>
      <c r="R23" s="10">
        <v>333.11</v>
      </c>
      <c r="S23" s="10">
        <v>330.56</v>
      </c>
      <c r="T23" s="10">
        <v>353.99</v>
      </c>
      <c r="U23" s="10">
        <v>370.59</v>
      </c>
      <c r="V23" s="10">
        <v>373.83</v>
      </c>
      <c r="W23" s="10">
        <v>371.1</v>
      </c>
      <c r="X23" s="10">
        <v>361.57</v>
      </c>
      <c r="Y23" s="10">
        <v>346.17</v>
      </c>
      <c r="Z23" s="10">
        <v>333.88</v>
      </c>
      <c r="AA23" s="10">
        <v>334.29872958449801</v>
      </c>
      <c r="AB23" s="10">
        <v>335.46765725347302</v>
      </c>
      <c r="AC23" s="10">
        <v>335.82769892043098</v>
      </c>
      <c r="AD23" s="10">
        <v>335.82769880204398</v>
      </c>
      <c r="AE23" s="10">
        <v>335.82769892744</v>
      </c>
      <c r="AF23" s="10">
        <v>335.82769893223502</v>
      </c>
      <c r="AG23" s="10">
        <v>335.82769892219301</v>
      </c>
      <c r="AH23" s="10">
        <v>335.82769903466601</v>
      </c>
      <c r="AI23" s="10">
        <v>335.82769902178097</v>
      </c>
      <c r="AJ23" s="10">
        <v>335.82771593029599</v>
      </c>
      <c r="AK23" s="10">
        <v>335.81799276070097</v>
      </c>
      <c r="AL23" s="10">
        <v>335.767105524214</v>
      </c>
      <c r="AM23" s="10">
        <v>335.70844549957201</v>
      </c>
      <c r="AN23" s="10">
        <v>335.336085681491</v>
      </c>
      <c r="AO23" s="10">
        <v>335.04244218161301</v>
      </c>
      <c r="AP23" s="10">
        <v>334.907713594955</v>
      </c>
      <c r="AQ23" s="10">
        <v>334.73779035273702</v>
      </c>
      <c r="AR23" s="10">
        <v>334.269328424344</v>
      </c>
      <c r="AS23" s="10">
        <v>333.019896660347</v>
      </c>
    </row>
    <row r="24" spans="1:45" x14ac:dyDescent="0.2">
      <c r="A24" s="10" t="s">
        <v>113</v>
      </c>
      <c r="B24" s="10" t="s">
        <v>121</v>
      </c>
      <c r="C24" s="10" t="s">
        <v>111</v>
      </c>
      <c r="D24" s="11"/>
      <c r="E24" s="10">
        <v>130.87</v>
      </c>
      <c r="F24" s="10">
        <v>200.26</v>
      </c>
      <c r="G24" s="10">
        <v>201.7</v>
      </c>
      <c r="H24" s="10">
        <v>199.83</v>
      </c>
      <c r="I24" s="10">
        <v>202.46</v>
      </c>
      <c r="J24" s="10">
        <v>194.43</v>
      </c>
      <c r="K24" s="10">
        <v>173.1</v>
      </c>
      <c r="L24" s="10">
        <v>171.83</v>
      </c>
      <c r="M24" s="10">
        <v>121.52</v>
      </c>
      <c r="N24" s="10">
        <v>126.21</v>
      </c>
      <c r="O24" s="10">
        <v>117.69</v>
      </c>
      <c r="P24" s="10">
        <v>116.14</v>
      </c>
      <c r="Q24" s="10">
        <v>99.930000000000106</v>
      </c>
      <c r="R24" s="10">
        <v>94.28</v>
      </c>
      <c r="S24" s="10">
        <v>92.3</v>
      </c>
      <c r="T24" s="10">
        <v>84.48</v>
      </c>
      <c r="U24" s="10">
        <v>86.819999999999894</v>
      </c>
      <c r="V24" s="10">
        <v>87.98</v>
      </c>
      <c r="W24" s="10">
        <v>84.92</v>
      </c>
      <c r="X24" s="10">
        <v>85.780000000000101</v>
      </c>
      <c r="Y24" s="10">
        <v>103.55</v>
      </c>
      <c r="Z24" s="10">
        <v>113.76</v>
      </c>
      <c r="AA24" s="10">
        <v>112.059499703165</v>
      </c>
      <c r="AB24" s="10">
        <v>107.784381721466</v>
      </c>
      <c r="AC24" s="10">
        <v>106.305750338173</v>
      </c>
      <c r="AD24" s="10">
        <v>106.146584962159</v>
      </c>
      <c r="AE24" s="10">
        <v>106.074153981582</v>
      </c>
      <c r="AF24" s="10">
        <v>106.05190173347999</v>
      </c>
      <c r="AG24" s="10">
        <v>106.033574376643</v>
      </c>
      <c r="AH24" s="10">
        <v>106.01806366777301</v>
      </c>
      <c r="AI24" s="10">
        <v>106.01115469355</v>
      </c>
      <c r="AJ24" s="10">
        <v>106.01233889407099</v>
      </c>
      <c r="AK24" s="10">
        <v>106.056542666019</v>
      </c>
      <c r="AL24" s="10">
        <v>106.258872136137</v>
      </c>
      <c r="AM24" s="10">
        <v>106.516547668729</v>
      </c>
      <c r="AN24" s="10">
        <v>108.034077430609</v>
      </c>
      <c r="AO24" s="10">
        <v>109.343926666602</v>
      </c>
      <c r="AP24" s="10">
        <v>110.108366979623</v>
      </c>
      <c r="AQ24" s="10">
        <v>110.876697571332</v>
      </c>
      <c r="AR24" s="10">
        <v>112.591986176436</v>
      </c>
      <c r="AS24" s="10">
        <v>117.137426335127</v>
      </c>
    </row>
    <row r="25" spans="1:45" x14ac:dyDescent="0.2">
      <c r="A25" s="10" t="s">
        <v>113</v>
      </c>
      <c r="B25" s="10" t="s">
        <v>122</v>
      </c>
      <c r="C25" s="10" t="s">
        <v>111</v>
      </c>
      <c r="D25" s="11"/>
      <c r="E25" s="10">
        <v>633.59</v>
      </c>
      <c r="F25" s="10">
        <v>650.13</v>
      </c>
      <c r="G25" s="10">
        <v>563.01</v>
      </c>
      <c r="H25" s="10">
        <v>328.35</v>
      </c>
      <c r="I25" s="10">
        <v>276.58999999999997</v>
      </c>
      <c r="J25" s="10">
        <v>381.65</v>
      </c>
      <c r="K25" s="10">
        <v>305.83</v>
      </c>
      <c r="L25" s="10">
        <v>294.37</v>
      </c>
      <c r="M25" s="10">
        <v>299.63</v>
      </c>
      <c r="N25" s="10">
        <v>286.02</v>
      </c>
      <c r="O25" s="10">
        <v>312.7</v>
      </c>
      <c r="P25" s="10">
        <v>302.8</v>
      </c>
      <c r="Q25" s="10">
        <v>362.57</v>
      </c>
      <c r="R25" s="10">
        <v>355.63</v>
      </c>
      <c r="S25" s="10">
        <v>399.93</v>
      </c>
      <c r="T25" s="10">
        <v>473.01000000000101</v>
      </c>
      <c r="U25" s="10">
        <v>966.87999999999897</v>
      </c>
      <c r="V25" s="10">
        <v>928.36</v>
      </c>
      <c r="W25" s="10">
        <v>890.38000000000102</v>
      </c>
      <c r="X25" s="10">
        <v>875.72</v>
      </c>
      <c r="Y25" s="10">
        <v>846.05999999999904</v>
      </c>
      <c r="Z25" s="10">
        <v>920.46</v>
      </c>
      <c r="AA25" s="10">
        <v>919.61050999032</v>
      </c>
      <c r="AB25" s="10">
        <v>917.49842266599796</v>
      </c>
      <c r="AC25" s="10">
        <v>916.85559938528297</v>
      </c>
      <c r="AD25" s="10">
        <v>916.85559938528297</v>
      </c>
      <c r="AE25" s="10">
        <v>916.85559942398697</v>
      </c>
      <c r="AF25" s="10">
        <v>916.85559942398697</v>
      </c>
      <c r="AG25" s="10">
        <v>916.85559940463497</v>
      </c>
      <c r="AH25" s="10">
        <v>916.855599482044</v>
      </c>
      <c r="AI25" s="10">
        <v>916.85559944334</v>
      </c>
      <c r="AJ25" s="10">
        <v>916.85567638235204</v>
      </c>
      <c r="AK25" s="10">
        <v>916.87949863370898</v>
      </c>
      <c r="AL25" s="10">
        <v>916.97974524553899</v>
      </c>
      <c r="AM25" s="10">
        <v>917.10396696160103</v>
      </c>
      <c r="AN25" s="10">
        <v>917.80356421460704</v>
      </c>
      <c r="AO25" s="10">
        <v>918.39059026132395</v>
      </c>
      <c r="AP25" s="10">
        <v>918.71006704906995</v>
      </c>
      <c r="AQ25" s="10">
        <v>919.06598525805896</v>
      </c>
      <c r="AR25" s="10">
        <v>919.89776618687495</v>
      </c>
      <c r="AS25" s="10">
        <v>922.16938338038403</v>
      </c>
    </row>
    <row r="26" spans="1:45" x14ac:dyDescent="0.2">
      <c r="A26" s="10" t="s">
        <v>113</v>
      </c>
      <c r="B26" s="10" t="s">
        <v>123</v>
      </c>
      <c r="C26" s="10" t="s">
        <v>111</v>
      </c>
      <c r="D26" s="11"/>
      <c r="E26" s="10">
        <v>72.150000000000006</v>
      </c>
      <c r="F26" s="10">
        <v>72.150000000000006</v>
      </c>
      <c r="G26" s="10">
        <v>72.150000000000006</v>
      </c>
      <c r="H26" s="10">
        <v>72.150000000000006</v>
      </c>
      <c r="I26" s="10">
        <v>73.84</v>
      </c>
      <c r="J26" s="10">
        <v>80.63</v>
      </c>
      <c r="K26" s="10">
        <v>89.54</v>
      </c>
      <c r="L26" s="10">
        <v>89.44</v>
      </c>
      <c r="M26" s="10">
        <v>140.32</v>
      </c>
      <c r="N26" s="10">
        <v>129.65</v>
      </c>
      <c r="O26" s="10">
        <v>187.65</v>
      </c>
      <c r="P26" s="10">
        <v>157.43</v>
      </c>
      <c r="Q26" s="10">
        <v>183.61</v>
      </c>
      <c r="R26" s="10">
        <v>302.41000000000099</v>
      </c>
      <c r="S26" s="10">
        <v>459.11</v>
      </c>
      <c r="T26" s="10">
        <v>121.43</v>
      </c>
      <c r="U26" s="10">
        <v>117.71</v>
      </c>
      <c r="V26" s="10">
        <v>130.13</v>
      </c>
      <c r="W26" s="10">
        <v>133.82</v>
      </c>
      <c r="X26" s="10">
        <v>128.63</v>
      </c>
      <c r="Y26" s="10">
        <v>125.14</v>
      </c>
      <c r="Z26" s="10">
        <v>132.82</v>
      </c>
      <c r="AA26" s="10">
        <v>132.88638637455401</v>
      </c>
      <c r="AB26" s="10">
        <v>133.007929764567</v>
      </c>
      <c r="AC26" s="10">
        <v>133.21641853442401</v>
      </c>
      <c r="AD26" s="10">
        <v>133.37557941296799</v>
      </c>
      <c r="AE26" s="10">
        <v>133.44798528381</v>
      </c>
      <c r="AF26" s="10">
        <v>133.47018166247801</v>
      </c>
      <c r="AG26" s="10">
        <v>133.48844013508</v>
      </c>
      <c r="AH26" s="10">
        <v>133.50389911239901</v>
      </c>
      <c r="AI26" s="10">
        <v>133.51077267436801</v>
      </c>
      <c r="AJ26" s="10">
        <v>133.50959155539999</v>
      </c>
      <c r="AK26" s="10">
        <v>133.50605855493001</v>
      </c>
      <c r="AL26" s="10">
        <v>133.49229246988901</v>
      </c>
      <c r="AM26" s="10">
        <v>133.46258385934999</v>
      </c>
      <c r="AN26" s="10">
        <v>133.31368346636799</v>
      </c>
      <c r="AO26" s="10">
        <v>133.146594830227</v>
      </c>
      <c r="AP26" s="10">
        <v>132.99992914209099</v>
      </c>
      <c r="AQ26" s="10">
        <v>132.91771425926299</v>
      </c>
      <c r="AR26" s="10">
        <v>132.843181692939</v>
      </c>
      <c r="AS26" s="10">
        <v>132.78971264434799</v>
      </c>
    </row>
    <row r="27" spans="1:45" x14ac:dyDescent="0.2">
      <c r="A27" s="10" t="s">
        <v>113</v>
      </c>
      <c r="B27" s="10" t="s">
        <v>124</v>
      </c>
      <c r="C27" s="10" t="s">
        <v>111</v>
      </c>
      <c r="D27" s="11"/>
      <c r="E27" s="10">
        <v>4.88</v>
      </c>
      <c r="F27" s="10">
        <v>3.46</v>
      </c>
      <c r="G27" s="10">
        <v>4.21</v>
      </c>
      <c r="H27" s="10">
        <v>4.32</v>
      </c>
      <c r="I27" s="10">
        <v>5.42</v>
      </c>
      <c r="J27" s="10">
        <v>6.02</v>
      </c>
      <c r="K27" s="10">
        <v>3.34</v>
      </c>
      <c r="L27" s="10">
        <v>2.68</v>
      </c>
      <c r="M27" s="10">
        <v>3.34</v>
      </c>
      <c r="N27" s="10">
        <v>0</v>
      </c>
      <c r="O27" s="10">
        <v>0.95</v>
      </c>
      <c r="P27" s="10">
        <v>1.01</v>
      </c>
      <c r="Q27" s="10">
        <v>1.02</v>
      </c>
      <c r="R27" s="10">
        <v>0</v>
      </c>
      <c r="S27" s="10">
        <v>2.3571434260328301E-17</v>
      </c>
      <c r="T27" s="10">
        <v>2.1428576600298401E-17</v>
      </c>
      <c r="U27" s="10">
        <v>0</v>
      </c>
      <c r="V27" s="10">
        <v>1.92000046338674E-15</v>
      </c>
      <c r="W27" s="10">
        <v>0</v>
      </c>
      <c r="X27" s="10">
        <v>1.4400003475400499E-15</v>
      </c>
      <c r="Y27" s="10">
        <v>2.7428578048382002E-16</v>
      </c>
      <c r="Z27" s="10">
        <v>0</v>
      </c>
      <c r="AA27" s="10">
        <v>0</v>
      </c>
      <c r="AB27" s="10">
        <v>0</v>
      </c>
      <c r="AC27" s="10">
        <v>0</v>
      </c>
      <c r="AD27" s="10">
        <v>0</v>
      </c>
      <c r="AE27" s="10">
        <v>0</v>
      </c>
      <c r="AF27" s="10">
        <v>0</v>
      </c>
      <c r="AG27" s="10">
        <v>0</v>
      </c>
      <c r="AH27" s="10">
        <v>0</v>
      </c>
      <c r="AI27" s="10">
        <v>0</v>
      </c>
      <c r="AJ27" s="10">
        <v>0</v>
      </c>
      <c r="AK27" s="10">
        <v>0</v>
      </c>
      <c r="AL27" s="10">
        <v>0</v>
      </c>
      <c r="AM27" s="10">
        <v>0</v>
      </c>
      <c r="AN27" s="10">
        <v>0</v>
      </c>
      <c r="AO27" s="10">
        <v>0</v>
      </c>
      <c r="AP27" s="10">
        <v>0</v>
      </c>
      <c r="AQ27" s="10">
        <v>0</v>
      </c>
      <c r="AR27" s="10">
        <v>0</v>
      </c>
      <c r="AS27" s="10">
        <v>4.4438093070553401E-2</v>
      </c>
    </row>
    <row r="28" spans="1:45" ht="35" customHeight="1" x14ac:dyDescent="0.2">
      <c r="A28" s="10" t="s">
        <v>114</v>
      </c>
      <c r="B28" s="10" t="s">
        <v>120</v>
      </c>
      <c r="C28" s="10" t="s">
        <v>111</v>
      </c>
      <c r="D28" s="11"/>
      <c r="E28" s="10">
        <v>5982.03</v>
      </c>
      <c r="F28" s="10">
        <v>6192.09</v>
      </c>
      <c r="G28" s="10">
        <v>6050.1600000000099</v>
      </c>
      <c r="H28" s="10">
        <v>6130.5300000000097</v>
      </c>
      <c r="I28" s="10">
        <v>6450.6200000000099</v>
      </c>
      <c r="J28" s="10">
        <v>6779.9200000000101</v>
      </c>
      <c r="K28" s="10">
        <v>6672.9299999999903</v>
      </c>
      <c r="L28" s="10">
        <v>6679.0299999999897</v>
      </c>
      <c r="M28" s="10">
        <v>6835.4</v>
      </c>
      <c r="N28" s="10">
        <v>6549.9700000000103</v>
      </c>
      <c r="O28" s="10">
        <v>6730.15</v>
      </c>
      <c r="P28" s="10">
        <v>6648.36</v>
      </c>
      <c r="Q28" s="10">
        <v>6698.1400000000103</v>
      </c>
      <c r="R28" s="10">
        <v>6779.82</v>
      </c>
      <c r="S28" s="10">
        <v>6436.3199999999897</v>
      </c>
      <c r="T28" s="10">
        <v>6429.31</v>
      </c>
      <c r="U28" s="10">
        <v>6361.5099999999902</v>
      </c>
      <c r="V28" s="10">
        <v>6280.8600000000097</v>
      </c>
      <c r="W28" s="10">
        <v>6359.4699999999903</v>
      </c>
      <c r="X28" s="10">
        <v>6208.5299999999897</v>
      </c>
      <c r="Y28" s="10">
        <v>5396.45999999999</v>
      </c>
      <c r="Z28" s="10">
        <v>5616.4499999999898</v>
      </c>
      <c r="AA28" s="10">
        <v>5637.4280975864203</v>
      </c>
      <c r="AB28" s="10">
        <v>5470.1761325953903</v>
      </c>
      <c r="AC28" s="10">
        <v>5442.47650581365</v>
      </c>
      <c r="AD28" s="10">
        <v>5466.4318344676303</v>
      </c>
      <c r="AE28" s="10">
        <v>5486.1379203768502</v>
      </c>
      <c r="AF28" s="10">
        <v>5512.8828520492898</v>
      </c>
      <c r="AG28" s="10">
        <v>5542.0314036934496</v>
      </c>
      <c r="AH28" s="10">
        <v>5584.8505305191702</v>
      </c>
      <c r="AI28" s="10">
        <v>5662.6344544916201</v>
      </c>
      <c r="AJ28" s="10">
        <v>5742.0220112097104</v>
      </c>
      <c r="AK28" s="10">
        <v>5827.7464221390901</v>
      </c>
      <c r="AL28" s="10">
        <v>5915.76687034725</v>
      </c>
      <c r="AM28" s="10">
        <v>6004.29640374272</v>
      </c>
      <c r="AN28" s="10">
        <v>6099.8650681590598</v>
      </c>
      <c r="AO28" s="10">
        <v>6215.2350254718203</v>
      </c>
      <c r="AP28" s="10">
        <v>6331.1359298899897</v>
      </c>
      <c r="AQ28" s="10">
        <v>6430.9705941738202</v>
      </c>
      <c r="AR28" s="10">
        <v>6503.7406843316303</v>
      </c>
      <c r="AS28" s="10">
        <v>6573.04905033254</v>
      </c>
    </row>
    <row r="29" spans="1:45" x14ac:dyDescent="0.2">
      <c r="A29" s="10" t="s">
        <v>114</v>
      </c>
      <c r="B29" s="10" t="s">
        <v>121</v>
      </c>
      <c r="C29" s="10" t="s">
        <v>111</v>
      </c>
      <c r="D29" s="11"/>
      <c r="E29" s="10">
        <v>5535.8599999999897</v>
      </c>
      <c r="F29" s="10">
        <v>5550.3</v>
      </c>
      <c r="G29" s="10">
        <v>4771.2399999999898</v>
      </c>
      <c r="H29" s="10">
        <v>5163.1600000000099</v>
      </c>
      <c r="I29" s="10">
        <v>5089.0799999999899</v>
      </c>
      <c r="J29" s="10">
        <v>5005.2200000000203</v>
      </c>
      <c r="K29" s="10">
        <v>4543.21000000001</v>
      </c>
      <c r="L29" s="10">
        <v>4332.2799999999897</v>
      </c>
      <c r="M29" s="10">
        <v>5600.2399999999898</v>
      </c>
      <c r="N29" s="10">
        <v>4415.4900000000098</v>
      </c>
      <c r="O29" s="10">
        <v>4837.1499999999796</v>
      </c>
      <c r="P29" s="10">
        <v>4162.5700000000097</v>
      </c>
      <c r="Q29" s="10">
        <v>4870.3400000000101</v>
      </c>
      <c r="R29" s="10">
        <v>5050.7699999999804</v>
      </c>
      <c r="S29" s="10">
        <v>4281.8499999999904</v>
      </c>
      <c r="T29" s="10">
        <v>4630.8800000000201</v>
      </c>
      <c r="U29" s="10">
        <v>4802.45999999999</v>
      </c>
      <c r="V29" s="10">
        <v>4807.7800000000097</v>
      </c>
      <c r="W29" s="10">
        <v>4783.8400000000101</v>
      </c>
      <c r="X29" s="10">
        <v>4834.38</v>
      </c>
      <c r="Y29" s="10">
        <v>4444.17</v>
      </c>
      <c r="Z29" s="10">
        <v>4817.7</v>
      </c>
      <c r="AA29" s="10">
        <v>4607.9187416863197</v>
      </c>
      <c r="AB29" s="10">
        <v>4508.6255617898096</v>
      </c>
      <c r="AC29" s="10">
        <v>4429.0637737343104</v>
      </c>
      <c r="AD29" s="10">
        <v>4387.1416855601501</v>
      </c>
      <c r="AE29" s="10">
        <v>4417.4622465029897</v>
      </c>
      <c r="AF29" s="10">
        <v>4462.1054095271602</v>
      </c>
      <c r="AG29" s="10">
        <v>4508.2573123941602</v>
      </c>
      <c r="AH29" s="10">
        <v>4531.3543948096703</v>
      </c>
      <c r="AI29" s="10">
        <v>4541.85246642123</v>
      </c>
      <c r="AJ29" s="10">
        <v>4565.1956948218603</v>
      </c>
      <c r="AK29" s="10">
        <v>4577.6199454126099</v>
      </c>
      <c r="AL29" s="10">
        <v>4591.9498973441896</v>
      </c>
      <c r="AM29" s="10">
        <v>4598.7803959744997</v>
      </c>
      <c r="AN29" s="10">
        <v>4615.0438559594804</v>
      </c>
      <c r="AO29" s="10">
        <v>4629.5064698552096</v>
      </c>
      <c r="AP29" s="10">
        <v>4653.9675526848796</v>
      </c>
      <c r="AQ29" s="10">
        <v>4668.26247192148</v>
      </c>
      <c r="AR29" s="10">
        <v>4677.1009016828502</v>
      </c>
      <c r="AS29" s="10">
        <v>4683.2420199107301</v>
      </c>
    </row>
    <row r="30" spans="1:45" x14ac:dyDescent="0.2">
      <c r="A30" s="10" t="s">
        <v>114</v>
      </c>
      <c r="B30" s="10" t="s">
        <v>122</v>
      </c>
      <c r="C30" s="10" t="s">
        <v>111</v>
      </c>
      <c r="D30" s="11"/>
      <c r="E30" s="10">
        <v>616.88999999999896</v>
      </c>
      <c r="F30" s="10">
        <v>1072.73</v>
      </c>
      <c r="G30" s="10">
        <v>499.349999999999</v>
      </c>
      <c r="H30" s="10">
        <v>417.05</v>
      </c>
      <c r="I30" s="10">
        <v>657.35000000000105</v>
      </c>
      <c r="J30" s="10">
        <v>849.26999999999896</v>
      </c>
      <c r="K30" s="10">
        <v>733.83</v>
      </c>
      <c r="L30" s="10">
        <v>718.94</v>
      </c>
      <c r="M30" s="10">
        <v>643.23</v>
      </c>
      <c r="N30" s="10">
        <v>592.19000000000199</v>
      </c>
      <c r="O30" s="10">
        <v>631.44000000000096</v>
      </c>
      <c r="P30" s="10">
        <v>691.47000000000196</v>
      </c>
      <c r="Q30" s="10">
        <v>656.29000000000201</v>
      </c>
      <c r="R30" s="10">
        <v>650.23000000000104</v>
      </c>
      <c r="S30" s="10">
        <v>881.51000000000101</v>
      </c>
      <c r="T30" s="10">
        <v>1119.04</v>
      </c>
      <c r="U30" s="10">
        <v>2029.88</v>
      </c>
      <c r="V30" s="10">
        <v>2012.55</v>
      </c>
      <c r="W30" s="10">
        <v>2058.44</v>
      </c>
      <c r="X30" s="10">
        <v>2097.04</v>
      </c>
      <c r="Y30" s="10">
        <v>1904.08</v>
      </c>
      <c r="Z30" s="10">
        <v>2017.03</v>
      </c>
      <c r="AA30" s="10">
        <v>2019.6980773582</v>
      </c>
      <c r="AB30" s="10">
        <v>2020.93078431356</v>
      </c>
      <c r="AC30" s="10">
        <v>2023.30673341499</v>
      </c>
      <c r="AD30" s="10">
        <v>2029.0732894528701</v>
      </c>
      <c r="AE30" s="10">
        <v>2032.79101969315</v>
      </c>
      <c r="AF30" s="10">
        <v>2038.89144239027</v>
      </c>
      <c r="AG30" s="10">
        <v>2047.20229294466</v>
      </c>
      <c r="AH30" s="10">
        <v>2054.5415855993801</v>
      </c>
      <c r="AI30" s="10">
        <v>2064.0247576583101</v>
      </c>
      <c r="AJ30" s="10">
        <v>2069.6992928024301</v>
      </c>
      <c r="AK30" s="10">
        <v>2075.6523671066702</v>
      </c>
      <c r="AL30" s="10">
        <v>2087.38645205189</v>
      </c>
      <c r="AM30" s="10">
        <v>2106.02361829763</v>
      </c>
      <c r="AN30" s="10">
        <v>2134.75381536645</v>
      </c>
      <c r="AO30" s="10">
        <v>2149.0999422691598</v>
      </c>
      <c r="AP30" s="10">
        <v>2163.8308823426501</v>
      </c>
      <c r="AQ30" s="10">
        <v>2173.7091189017001</v>
      </c>
      <c r="AR30" s="10">
        <v>2180.5674392412898</v>
      </c>
      <c r="AS30" s="10">
        <v>2186.8609075161198</v>
      </c>
    </row>
    <row r="31" spans="1:45" x14ac:dyDescent="0.2">
      <c r="A31" s="10" t="s">
        <v>114</v>
      </c>
      <c r="B31" s="10" t="s">
        <v>123</v>
      </c>
      <c r="C31" s="10" t="s">
        <v>111</v>
      </c>
      <c r="D31" s="11"/>
      <c r="E31" s="10">
        <v>11.46</v>
      </c>
      <c r="F31" s="10">
        <v>10.67</v>
      </c>
      <c r="G31" s="10">
        <v>19.28</v>
      </c>
      <c r="H31" s="10">
        <v>19.690000000000001</v>
      </c>
      <c r="I31" s="10">
        <v>19.689999999999898</v>
      </c>
      <c r="J31" s="10">
        <v>19.690000000000001</v>
      </c>
      <c r="K31" s="10">
        <v>19.28</v>
      </c>
      <c r="L31" s="10">
        <v>19.28</v>
      </c>
      <c r="M31" s="10">
        <v>737.46</v>
      </c>
      <c r="N31" s="10">
        <v>750.98</v>
      </c>
      <c r="O31" s="10">
        <v>769.34</v>
      </c>
      <c r="P31" s="10">
        <v>784.94999999999902</v>
      </c>
      <c r="Q31" s="10">
        <v>809.520000000001</v>
      </c>
      <c r="R31" s="10">
        <v>826.78</v>
      </c>
      <c r="S31" s="10">
        <v>842.49</v>
      </c>
      <c r="T31" s="10">
        <v>935.26999999999896</v>
      </c>
      <c r="U31" s="10">
        <v>985.94</v>
      </c>
      <c r="V31" s="10">
        <v>1093.21</v>
      </c>
      <c r="W31" s="10">
        <v>1144.07</v>
      </c>
      <c r="X31" s="10">
        <v>1145.45</v>
      </c>
      <c r="Y31" s="10">
        <v>1185.79</v>
      </c>
      <c r="Z31" s="10">
        <v>1246.93</v>
      </c>
      <c r="AA31" s="10">
        <v>1249.4884699832801</v>
      </c>
      <c r="AB31" s="10">
        <v>1256.02857395461</v>
      </c>
      <c r="AC31" s="10">
        <v>1267.2136132257799</v>
      </c>
      <c r="AD31" s="10">
        <v>1274.40806428767</v>
      </c>
      <c r="AE31" s="10">
        <v>1277.9869437981399</v>
      </c>
      <c r="AF31" s="10">
        <v>1279.64154444004</v>
      </c>
      <c r="AG31" s="10">
        <v>1281.23487751775</v>
      </c>
      <c r="AH31" s="10">
        <v>1282.47861979909</v>
      </c>
      <c r="AI31" s="10">
        <v>1283.0559866767301</v>
      </c>
      <c r="AJ31" s="10">
        <v>1283.2611833292999</v>
      </c>
      <c r="AK31" s="10">
        <v>1279.3184121573699</v>
      </c>
      <c r="AL31" s="10">
        <v>1263.19159600065</v>
      </c>
      <c r="AM31" s="10">
        <v>1232.3628425918</v>
      </c>
      <c r="AN31" s="10">
        <v>1173.9977641722801</v>
      </c>
      <c r="AO31" s="10">
        <v>1145.8744951224901</v>
      </c>
      <c r="AP31" s="10">
        <v>1113.0053267559999</v>
      </c>
      <c r="AQ31" s="10">
        <v>1096.2684626349801</v>
      </c>
      <c r="AR31" s="10">
        <v>1088.7348995038001</v>
      </c>
      <c r="AS31" s="10">
        <v>1084.98895868255</v>
      </c>
    </row>
    <row r="32" spans="1:45" x14ac:dyDescent="0.2">
      <c r="A32" s="10" t="s">
        <v>114</v>
      </c>
      <c r="B32" s="10" t="s">
        <v>124</v>
      </c>
      <c r="C32" s="10" t="s">
        <v>111</v>
      </c>
      <c r="D32" s="11"/>
      <c r="E32" s="10">
        <v>10.39</v>
      </c>
      <c r="F32" s="10">
        <v>10.45</v>
      </c>
      <c r="G32" s="10">
        <v>5.0299999999999896</v>
      </c>
      <c r="H32" s="10">
        <v>5.3499999999999801</v>
      </c>
      <c r="I32" s="10">
        <v>4.9800000000000297</v>
      </c>
      <c r="J32" s="10">
        <v>5.56</v>
      </c>
      <c r="K32" s="10">
        <v>7.4500000000000197</v>
      </c>
      <c r="L32" s="10">
        <v>5.8900000000000103</v>
      </c>
      <c r="M32" s="10">
        <v>8.0900000000000105</v>
      </c>
      <c r="N32" s="10">
        <v>36.379999999999797</v>
      </c>
      <c r="O32" s="10">
        <v>6.7500000000000302</v>
      </c>
      <c r="P32" s="10">
        <v>8.9</v>
      </c>
      <c r="Q32" s="10">
        <v>7.7799999999999896</v>
      </c>
      <c r="R32" s="10">
        <v>8.4300000000000299</v>
      </c>
      <c r="S32" s="10">
        <v>8.4399999999999906</v>
      </c>
      <c r="T32" s="10">
        <v>8.4700000000000095</v>
      </c>
      <c r="U32" s="10">
        <v>8.4700000000000095</v>
      </c>
      <c r="V32" s="10">
        <v>8.43</v>
      </c>
      <c r="W32" s="10">
        <v>8.43</v>
      </c>
      <c r="X32" s="10">
        <v>8.43</v>
      </c>
      <c r="Y32" s="10">
        <v>8.4300000000000104</v>
      </c>
      <c r="Z32" s="10">
        <v>8.43</v>
      </c>
      <c r="AA32" s="10">
        <v>8.7704771622489393</v>
      </c>
      <c r="AB32" s="10">
        <v>9.1138658684252292</v>
      </c>
      <c r="AC32" s="10">
        <v>9.0647254849073295</v>
      </c>
      <c r="AD32" s="10">
        <v>9.0219434329496497</v>
      </c>
      <c r="AE32" s="10">
        <v>9.2552179998089592</v>
      </c>
      <c r="AF32" s="10">
        <v>9.2749258701887491</v>
      </c>
      <c r="AG32" s="10">
        <v>9.3021262255731294</v>
      </c>
      <c r="AH32" s="10">
        <v>9.3328577504714101</v>
      </c>
      <c r="AI32" s="10">
        <v>9.3732728113418595</v>
      </c>
      <c r="AJ32" s="10">
        <v>9.4514780099931492</v>
      </c>
      <c r="AK32" s="10">
        <v>9.5139799940805005</v>
      </c>
      <c r="AL32" s="10">
        <v>9.7169891470859007</v>
      </c>
      <c r="AM32" s="10">
        <v>10.350496780879901</v>
      </c>
      <c r="AN32" s="10">
        <v>11.061979938412501</v>
      </c>
      <c r="AO32" s="10">
        <v>11.549044976871199</v>
      </c>
      <c r="AP32" s="10">
        <v>12.009381171233599</v>
      </c>
      <c r="AQ32" s="10">
        <v>12.239571477955</v>
      </c>
      <c r="AR32" s="10">
        <v>12.3310179504467</v>
      </c>
      <c r="AS32" s="10">
        <v>12.371974403298999</v>
      </c>
    </row>
    <row r="33" spans="1:45" ht="35" customHeight="1" x14ac:dyDescent="0.2">
      <c r="A33" s="10" t="s">
        <v>115</v>
      </c>
      <c r="B33" s="10" t="s">
        <v>120</v>
      </c>
      <c r="C33" s="10" t="s">
        <v>111</v>
      </c>
      <c r="D33" s="11"/>
      <c r="E33" s="10">
        <v>9616.68</v>
      </c>
      <c r="F33" s="10">
        <v>9917.1999999999698</v>
      </c>
      <c r="G33" s="10">
        <v>10319.379999999999</v>
      </c>
      <c r="H33" s="10">
        <v>10576.16</v>
      </c>
      <c r="I33" s="10">
        <v>10679.32</v>
      </c>
      <c r="J33" s="10">
        <v>10809.21</v>
      </c>
      <c r="K33" s="10">
        <v>10722.61</v>
      </c>
      <c r="L33" s="10">
        <v>10582.63</v>
      </c>
      <c r="M33" s="10">
        <v>10300.950000000001</v>
      </c>
      <c r="N33" s="10">
        <v>10192.67</v>
      </c>
      <c r="O33" s="10">
        <v>10217.709999999999</v>
      </c>
      <c r="P33" s="10">
        <v>9594.6999999999898</v>
      </c>
      <c r="Q33" s="10">
        <v>9859.2100000000191</v>
      </c>
      <c r="R33" s="10">
        <v>9751.7200000000103</v>
      </c>
      <c r="S33" s="10">
        <v>9292.8699999999608</v>
      </c>
      <c r="T33" s="10">
        <v>9266.0199999999895</v>
      </c>
      <c r="U33" s="10">
        <v>9288.4799999999705</v>
      </c>
      <c r="V33" s="10">
        <v>9060.01</v>
      </c>
      <c r="W33" s="10">
        <v>9033.9199999999601</v>
      </c>
      <c r="X33" s="10">
        <v>8918.2800000000407</v>
      </c>
      <c r="Y33" s="10">
        <v>9283.6400000000303</v>
      </c>
      <c r="Z33" s="10">
        <v>9411.0400000000209</v>
      </c>
      <c r="AA33" s="10">
        <v>9046.8374749623799</v>
      </c>
      <c r="AB33" s="10">
        <v>8603.7878739074895</v>
      </c>
      <c r="AC33" s="10">
        <v>8374.6182683564402</v>
      </c>
      <c r="AD33" s="10">
        <v>8457.1644036092002</v>
      </c>
      <c r="AE33" s="10">
        <v>8601.3244076467709</v>
      </c>
      <c r="AF33" s="10">
        <v>8806.9828783597495</v>
      </c>
      <c r="AG33" s="10">
        <v>8926.0215105863699</v>
      </c>
      <c r="AH33" s="10">
        <v>9107.3098013941799</v>
      </c>
      <c r="AI33" s="10">
        <v>9340.4399332231496</v>
      </c>
      <c r="AJ33" s="10">
        <v>9427.0288899700899</v>
      </c>
      <c r="AK33" s="10">
        <v>9593.5760402350206</v>
      </c>
      <c r="AL33" s="10">
        <v>9743.8072578866504</v>
      </c>
      <c r="AM33" s="10">
        <v>9899.1204209633506</v>
      </c>
      <c r="AN33" s="10">
        <v>10063.9231977819</v>
      </c>
      <c r="AO33" s="10">
        <v>10233.168771570099</v>
      </c>
      <c r="AP33" s="10">
        <v>10409.068210439</v>
      </c>
      <c r="AQ33" s="10">
        <v>10624.856178473699</v>
      </c>
      <c r="AR33" s="10">
        <v>10849.0257042659</v>
      </c>
      <c r="AS33" s="10">
        <v>11089.628942540499</v>
      </c>
    </row>
    <row r="34" spans="1:45" x14ac:dyDescent="0.2">
      <c r="A34" s="10" t="s">
        <v>115</v>
      </c>
      <c r="B34" s="10" t="s">
        <v>121</v>
      </c>
      <c r="C34" s="10" t="s">
        <v>111</v>
      </c>
      <c r="D34" s="11"/>
      <c r="E34" s="10">
        <v>31806.45</v>
      </c>
      <c r="F34" s="10">
        <v>32624.76</v>
      </c>
      <c r="G34" s="10">
        <v>32362.160000000102</v>
      </c>
      <c r="H34" s="10">
        <v>33231.839999999997</v>
      </c>
      <c r="I34" s="10">
        <v>34085.19</v>
      </c>
      <c r="J34" s="10">
        <v>32835.680000000102</v>
      </c>
      <c r="K34" s="10">
        <v>31550.13</v>
      </c>
      <c r="L34" s="10">
        <v>30341.18</v>
      </c>
      <c r="M34" s="10">
        <v>30916.06</v>
      </c>
      <c r="N34" s="10">
        <v>29681.8</v>
      </c>
      <c r="O34" s="10">
        <v>33499.18</v>
      </c>
      <c r="P34" s="10">
        <v>26555.519999999899</v>
      </c>
      <c r="Q34" s="10">
        <v>29508.180000000099</v>
      </c>
      <c r="R34" s="10">
        <v>29621.75</v>
      </c>
      <c r="S34" s="10">
        <v>24393.03</v>
      </c>
      <c r="T34" s="10">
        <v>25587.42</v>
      </c>
      <c r="U34" s="10">
        <v>26300.5100000001</v>
      </c>
      <c r="V34" s="10">
        <v>25372.01</v>
      </c>
      <c r="W34" s="10">
        <v>26248.519999999899</v>
      </c>
      <c r="X34" s="10">
        <v>25254.65</v>
      </c>
      <c r="Y34" s="10">
        <v>25500.1</v>
      </c>
      <c r="Z34" s="10">
        <v>27376.770000000099</v>
      </c>
      <c r="AA34" s="10">
        <v>23347.845979659</v>
      </c>
      <c r="AB34" s="10">
        <v>21763.924230699798</v>
      </c>
      <c r="AC34" s="10">
        <v>23460.5904593265</v>
      </c>
      <c r="AD34" s="10">
        <v>25062.6180771611</v>
      </c>
      <c r="AE34" s="10">
        <v>25829.9146127846</v>
      </c>
      <c r="AF34" s="10">
        <v>25640.554749378301</v>
      </c>
      <c r="AG34" s="10">
        <v>25517.223263769301</v>
      </c>
      <c r="AH34" s="10">
        <v>25884.7588569853</v>
      </c>
      <c r="AI34" s="10">
        <v>26298.3729527707</v>
      </c>
      <c r="AJ34" s="10">
        <v>26761.079392087398</v>
      </c>
      <c r="AK34" s="10">
        <v>27091.9648486027</v>
      </c>
      <c r="AL34" s="10">
        <v>27408.239469227101</v>
      </c>
      <c r="AM34" s="10">
        <v>27734.724589277801</v>
      </c>
      <c r="AN34" s="10">
        <v>28078.062244406599</v>
      </c>
      <c r="AO34" s="10">
        <v>28405.406443469001</v>
      </c>
      <c r="AP34" s="10">
        <v>28781.318382397301</v>
      </c>
      <c r="AQ34" s="10">
        <v>29104.369539238101</v>
      </c>
      <c r="AR34" s="10">
        <v>29456.5631015258</v>
      </c>
      <c r="AS34" s="10">
        <v>29805.677227754699</v>
      </c>
    </row>
    <row r="35" spans="1:45" x14ac:dyDescent="0.2">
      <c r="A35" s="10" t="s">
        <v>115</v>
      </c>
      <c r="B35" s="10" t="s">
        <v>122</v>
      </c>
      <c r="C35" s="10" t="s">
        <v>111</v>
      </c>
      <c r="D35" s="11"/>
      <c r="E35" s="10">
        <v>3239.39</v>
      </c>
      <c r="F35" s="10">
        <v>3526.9</v>
      </c>
      <c r="G35" s="10">
        <v>3087.45999999999</v>
      </c>
      <c r="H35" s="10">
        <v>3068.1800000000098</v>
      </c>
      <c r="I35" s="10">
        <v>3265.3300000000099</v>
      </c>
      <c r="J35" s="10">
        <v>3093.55</v>
      </c>
      <c r="K35" s="10">
        <v>3250.77000000001</v>
      </c>
      <c r="L35" s="10">
        <v>2876.8300000000099</v>
      </c>
      <c r="M35" s="10">
        <v>3033.46</v>
      </c>
      <c r="N35" s="10">
        <v>3013.14</v>
      </c>
      <c r="O35" s="10">
        <v>3427.74</v>
      </c>
      <c r="P35" s="10">
        <v>2669.02</v>
      </c>
      <c r="Q35" s="10">
        <v>2706.9000000000101</v>
      </c>
      <c r="R35" s="10">
        <v>2844.58</v>
      </c>
      <c r="S35" s="10">
        <v>2507.91</v>
      </c>
      <c r="T35" s="10">
        <v>2518.0800000000099</v>
      </c>
      <c r="U35" s="10">
        <v>2542.81</v>
      </c>
      <c r="V35" s="10">
        <v>2416.06</v>
      </c>
      <c r="W35" s="10">
        <v>2540.42</v>
      </c>
      <c r="X35" s="10">
        <v>2475.89</v>
      </c>
      <c r="Y35" s="10">
        <v>2396.5299999999902</v>
      </c>
      <c r="Z35" s="10">
        <v>2489.0800000000099</v>
      </c>
      <c r="AA35" s="10">
        <v>2300.3655610098399</v>
      </c>
      <c r="AB35" s="10">
        <v>2258.7740242765099</v>
      </c>
      <c r="AC35" s="10">
        <v>2210.2020707300899</v>
      </c>
      <c r="AD35" s="10">
        <v>2167.5911776498101</v>
      </c>
      <c r="AE35" s="10">
        <v>2149.4579585838501</v>
      </c>
      <c r="AF35" s="10">
        <v>2142.9872913689801</v>
      </c>
      <c r="AG35" s="10">
        <v>2137.8187801245499</v>
      </c>
      <c r="AH35" s="10">
        <v>2134.4638428309199</v>
      </c>
      <c r="AI35" s="10">
        <v>2132.7330881826301</v>
      </c>
      <c r="AJ35" s="10">
        <v>2123.3082178005202</v>
      </c>
      <c r="AK35" s="10">
        <v>2114.9235639019798</v>
      </c>
      <c r="AL35" s="10">
        <v>2101.8835141258</v>
      </c>
      <c r="AM35" s="10">
        <v>2094.4403733107501</v>
      </c>
      <c r="AN35" s="10">
        <v>2111.6012849530798</v>
      </c>
      <c r="AO35" s="10">
        <v>2111.1279055641598</v>
      </c>
      <c r="AP35" s="10">
        <v>2105.0752501768902</v>
      </c>
      <c r="AQ35" s="10">
        <v>2096.6916354382502</v>
      </c>
      <c r="AR35" s="10">
        <v>2088.6426700341499</v>
      </c>
      <c r="AS35" s="10">
        <v>2081.6334295556699</v>
      </c>
    </row>
    <row r="36" spans="1:45" x14ac:dyDescent="0.2">
      <c r="A36" s="10" t="s">
        <v>115</v>
      </c>
      <c r="B36" s="10" t="s">
        <v>123</v>
      </c>
      <c r="C36" s="10" t="s">
        <v>111</v>
      </c>
      <c r="D36" s="11"/>
      <c r="E36" s="10">
        <v>236.02</v>
      </c>
      <c r="F36" s="10">
        <v>240.44</v>
      </c>
      <c r="G36" s="10">
        <v>243.35</v>
      </c>
      <c r="H36" s="10">
        <v>247.06</v>
      </c>
      <c r="I36" s="10">
        <v>251.65</v>
      </c>
      <c r="J36" s="10">
        <v>317.8</v>
      </c>
      <c r="K36" s="10">
        <v>357.91</v>
      </c>
      <c r="L36" s="10">
        <v>399.73</v>
      </c>
      <c r="M36" s="10">
        <v>313.08999999999997</v>
      </c>
      <c r="N36" s="10">
        <v>344.09</v>
      </c>
      <c r="O36" s="10">
        <v>464.96</v>
      </c>
      <c r="P36" s="10">
        <v>436.74</v>
      </c>
      <c r="Q36" s="10">
        <v>529.1</v>
      </c>
      <c r="R36" s="10">
        <v>620.51</v>
      </c>
      <c r="S36" s="10">
        <v>602.15</v>
      </c>
      <c r="T36" s="10">
        <v>689.72</v>
      </c>
      <c r="U36" s="10">
        <v>751.8</v>
      </c>
      <c r="V36" s="10">
        <v>786.01</v>
      </c>
      <c r="W36" s="10">
        <v>885.20000000000095</v>
      </c>
      <c r="X36" s="10">
        <v>946.42</v>
      </c>
      <c r="Y36" s="10">
        <v>976.69</v>
      </c>
      <c r="Z36" s="10">
        <v>1126.8599999999999</v>
      </c>
      <c r="AA36" s="10">
        <v>994.564306785143</v>
      </c>
      <c r="AB36" s="10">
        <v>1030.84363569078</v>
      </c>
      <c r="AC36" s="10">
        <v>1078.73117992578</v>
      </c>
      <c r="AD36" s="10">
        <v>1118.15288762212</v>
      </c>
      <c r="AE36" s="10">
        <v>1152.2421799461499</v>
      </c>
      <c r="AF36" s="10">
        <v>1169.56751246262</v>
      </c>
      <c r="AG36" s="10">
        <v>1177.8915916246101</v>
      </c>
      <c r="AH36" s="10">
        <v>1183.5174930325099</v>
      </c>
      <c r="AI36" s="10">
        <v>1186.2445924195599</v>
      </c>
      <c r="AJ36" s="10">
        <v>1187.0938617238201</v>
      </c>
      <c r="AK36" s="10">
        <v>1186.8485740415099</v>
      </c>
      <c r="AL36" s="10">
        <v>1185.3060112727901</v>
      </c>
      <c r="AM36" s="10">
        <v>1179.21292249826</v>
      </c>
      <c r="AN36" s="10">
        <v>1106.9803864380399</v>
      </c>
      <c r="AO36" s="10">
        <v>1052.00346309979</v>
      </c>
      <c r="AP36" s="10">
        <v>1011.13906855146</v>
      </c>
      <c r="AQ36" s="10">
        <v>990.49457553651303</v>
      </c>
      <c r="AR36" s="10">
        <v>970.38622805037699</v>
      </c>
      <c r="AS36" s="10">
        <v>950.78122899047696</v>
      </c>
    </row>
    <row r="37" spans="1:45" x14ac:dyDescent="0.2">
      <c r="A37" s="10" t="s">
        <v>115</v>
      </c>
      <c r="B37" s="10" t="s">
        <v>124</v>
      </c>
      <c r="C37" s="10" t="s">
        <v>111</v>
      </c>
      <c r="D37" s="11"/>
      <c r="E37" s="10">
        <v>1908.22</v>
      </c>
      <c r="F37" s="10">
        <v>1837.15</v>
      </c>
      <c r="G37" s="10">
        <v>1425.07</v>
      </c>
      <c r="H37" s="10">
        <v>1158.94</v>
      </c>
      <c r="I37" s="10">
        <v>999.4</v>
      </c>
      <c r="J37" s="10">
        <v>697.24</v>
      </c>
      <c r="K37" s="10">
        <v>641.79</v>
      </c>
      <c r="L37" s="10">
        <v>680.12999999999897</v>
      </c>
      <c r="M37" s="10">
        <v>752.68</v>
      </c>
      <c r="N37" s="10">
        <v>713.349999999999</v>
      </c>
      <c r="O37" s="10">
        <v>765.33000000000095</v>
      </c>
      <c r="P37" s="10">
        <v>728.14</v>
      </c>
      <c r="Q37" s="10">
        <v>691.14</v>
      </c>
      <c r="R37" s="10">
        <v>706.53999999999905</v>
      </c>
      <c r="S37" s="10">
        <v>596.92999999999904</v>
      </c>
      <c r="T37" s="10">
        <v>584.75999999999897</v>
      </c>
      <c r="U37" s="10">
        <v>568.57000000000005</v>
      </c>
      <c r="V37" s="10">
        <v>542.94000000000096</v>
      </c>
      <c r="W37" s="10">
        <v>529.36</v>
      </c>
      <c r="X37" s="10">
        <v>478.969999999999</v>
      </c>
      <c r="Y37" s="10">
        <v>461.54000000000099</v>
      </c>
      <c r="Z37" s="10">
        <v>450.39000000000101</v>
      </c>
      <c r="AA37" s="10">
        <v>443.374557279621</v>
      </c>
      <c r="AB37" s="10">
        <v>431.48193637219498</v>
      </c>
      <c r="AC37" s="10">
        <v>418.26069521922801</v>
      </c>
      <c r="AD37" s="10">
        <v>422.332299188587</v>
      </c>
      <c r="AE37" s="10">
        <v>423.84943560565802</v>
      </c>
      <c r="AF37" s="10">
        <v>421.96111736526302</v>
      </c>
      <c r="AG37" s="10">
        <v>416.42919276191799</v>
      </c>
      <c r="AH37" s="10">
        <v>409.00086546007498</v>
      </c>
      <c r="AI37" s="10">
        <v>407.20167043554801</v>
      </c>
      <c r="AJ37" s="10">
        <v>399.03616271377399</v>
      </c>
      <c r="AK37" s="10">
        <v>394.63069566944301</v>
      </c>
      <c r="AL37" s="10">
        <v>377.28872593856602</v>
      </c>
      <c r="AM37" s="10">
        <v>361.10416567157699</v>
      </c>
      <c r="AN37" s="10">
        <v>348.55037641889697</v>
      </c>
      <c r="AO37" s="10">
        <v>333.21360239438798</v>
      </c>
      <c r="AP37" s="10">
        <v>316.713825334023</v>
      </c>
      <c r="AQ37" s="10">
        <v>299.934933570098</v>
      </c>
      <c r="AR37" s="10">
        <v>283.28696181219601</v>
      </c>
      <c r="AS37" s="10">
        <v>266.85904977111301</v>
      </c>
    </row>
    <row r="38" spans="1:45" ht="35" customHeight="1" x14ac:dyDescent="0.2">
      <c r="A38" s="10" t="s">
        <v>116</v>
      </c>
      <c r="B38" s="10" t="s">
        <v>120</v>
      </c>
      <c r="C38" s="10" t="s">
        <v>111</v>
      </c>
      <c r="D38" s="11"/>
      <c r="E38" s="10">
        <v>545.91999999999996</v>
      </c>
      <c r="F38" s="10">
        <v>455.98</v>
      </c>
      <c r="G38" s="10">
        <v>437.81</v>
      </c>
      <c r="H38" s="10">
        <v>467.25</v>
      </c>
      <c r="I38" s="10">
        <v>465.35</v>
      </c>
      <c r="J38" s="10">
        <v>431.61</v>
      </c>
      <c r="K38" s="10">
        <v>503.89</v>
      </c>
      <c r="L38" s="10">
        <v>424.53</v>
      </c>
      <c r="M38" s="10">
        <v>400.41</v>
      </c>
      <c r="N38" s="10">
        <v>310.83999999999997</v>
      </c>
      <c r="O38" s="10">
        <v>330.33</v>
      </c>
      <c r="P38" s="10">
        <v>331.2</v>
      </c>
      <c r="Q38" s="10">
        <v>307.7</v>
      </c>
      <c r="R38" s="10">
        <v>326.61</v>
      </c>
      <c r="S38" s="10">
        <v>325.58999999999997</v>
      </c>
      <c r="T38" s="10">
        <v>317.07</v>
      </c>
      <c r="U38" s="10">
        <v>243.35</v>
      </c>
      <c r="V38" s="10">
        <v>232.38</v>
      </c>
      <c r="W38" s="10">
        <v>220.14</v>
      </c>
      <c r="X38" s="10">
        <v>210.09</v>
      </c>
      <c r="Y38" s="10">
        <v>190.18</v>
      </c>
      <c r="Z38" s="10">
        <v>194.47</v>
      </c>
      <c r="AA38" s="10">
        <v>131.46041072401499</v>
      </c>
      <c r="AB38" s="10">
        <v>141.10423671444099</v>
      </c>
      <c r="AC38" s="10">
        <v>146.84674883428099</v>
      </c>
      <c r="AD38" s="10">
        <v>151.84982498621</v>
      </c>
      <c r="AE38" s="10">
        <v>139.764374957467</v>
      </c>
      <c r="AF38" s="10">
        <v>142.08728909671299</v>
      </c>
      <c r="AG38" s="10">
        <v>145.80203549144099</v>
      </c>
      <c r="AH38" s="10">
        <v>145.43528915031101</v>
      </c>
      <c r="AI38" s="10">
        <v>144.97929717086399</v>
      </c>
      <c r="AJ38" s="10">
        <v>144.49581778600799</v>
      </c>
      <c r="AK38" s="10">
        <v>144.315544165635</v>
      </c>
      <c r="AL38" s="10">
        <v>144.479774374747</v>
      </c>
      <c r="AM38" s="10">
        <v>144.44718364363101</v>
      </c>
      <c r="AN38" s="10">
        <v>143.96637758760201</v>
      </c>
      <c r="AO38" s="10">
        <v>143.50549292970501</v>
      </c>
      <c r="AP38" s="10">
        <v>144.54209425933101</v>
      </c>
      <c r="AQ38" s="10">
        <v>143.68275922682599</v>
      </c>
      <c r="AR38" s="10">
        <v>143.37099756009599</v>
      </c>
      <c r="AS38" s="10">
        <v>142.786158316952</v>
      </c>
    </row>
    <row r="39" spans="1:45" x14ac:dyDescent="0.2">
      <c r="A39" s="10" t="s">
        <v>116</v>
      </c>
      <c r="B39" s="10" t="s">
        <v>121</v>
      </c>
      <c r="C39" s="10" t="s">
        <v>111</v>
      </c>
      <c r="D39" s="11"/>
      <c r="E39" s="10">
        <v>769.82</v>
      </c>
      <c r="F39" s="10">
        <v>731.04</v>
      </c>
      <c r="G39" s="10">
        <v>755.9</v>
      </c>
      <c r="H39" s="10">
        <v>887.99</v>
      </c>
      <c r="I39" s="10">
        <v>835.38</v>
      </c>
      <c r="J39" s="10">
        <v>726.85</v>
      </c>
      <c r="K39" s="10">
        <v>721.47</v>
      </c>
      <c r="L39" s="10">
        <v>629.65</v>
      </c>
      <c r="M39" s="10">
        <v>628.1</v>
      </c>
      <c r="N39" s="10">
        <v>459.68</v>
      </c>
      <c r="O39" s="10">
        <v>526.55999999999904</v>
      </c>
      <c r="P39" s="10">
        <v>501.73999999999899</v>
      </c>
      <c r="Q39" s="10">
        <v>437.71</v>
      </c>
      <c r="R39" s="10">
        <v>459.01</v>
      </c>
      <c r="S39" s="10">
        <v>468.97</v>
      </c>
      <c r="T39" s="10">
        <v>456.02</v>
      </c>
      <c r="U39" s="10">
        <v>382.08</v>
      </c>
      <c r="V39" s="10">
        <v>366.63</v>
      </c>
      <c r="W39" s="10">
        <v>370.87000000000103</v>
      </c>
      <c r="X39" s="10">
        <v>389.78</v>
      </c>
      <c r="Y39" s="10">
        <v>404.9</v>
      </c>
      <c r="Z39" s="10">
        <v>435.65</v>
      </c>
      <c r="AA39" s="10">
        <v>419.42743151485098</v>
      </c>
      <c r="AB39" s="10">
        <v>415.57513404838699</v>
      </c>
      <c r="AC39" s="10">
        <v>411.72283658192299</v>
      </c>
      <c r="AD39" s="10">
        <v>407.870539115459</v>
      </c>
      <c r="AE39" s="10">
        <v>404.018241648995</v>
      </c>
      <c r="AF39" s="10">
        <v>400.16594418253101</v>
      </c>
      <c r="AG39" s="10">
        <v>396.31364671606701</v>
      </c>
      <c r="AH39" s="10">
        <v>392.46134924960302</v>
      </c>
      <c r="AI39" s="10">
        <v>388.60905178313999</v>
      </c>
      <c r="AJ39" s="10">
        <v>384.75675431667599</v>
      </c>
      <c r="AK39" s="10">
        <v>380.904456850212</v>
      </c>
      <c r="AL39" s="10">
        <v>377.05215938374801</v>
      </c>
      <c r="AM39" s="10">
        <v>373.19986191728401</v>
      </c>
      <c r="AN39" s="10">
        <v>369.34756445082002</v>
      </c>
      <c r="AO39" s="10">
        <v>365.49526698435602</v>
      </c>
      <c r="AP39" s="10">
        <v>361.64296951789203</v>
      </c>
      <c r="AQ39" s="10">
        <v>357.79067205142798</v>
      </c>
      <c r="AR39" s="10">
        <v>353.93837458496398</v>
      </c>
      <c r="AS39" s="10">
        <v>350.08607711850101</v>
      </c>
    </row>
    <row r="40" spans="1:45" x14ac:dyDescent="0.2">
      <c r="A40" s="10" t="s">
        <v>116</v>
      </c>
      <c r="B40" s="10" t="s">
        <v>122</v>
      </c>
      <c r="C40" s="10" t="s">
        <v>111</v>
      </c>
      <c r="D40" s="11"/>
      <c r="E40" s="10">
        <v>149.69999999999999</v>
      </c>
      <c r="F40" s="10">
        <v>79.040000000000106</v>
      </c>
      <c r="G40" s="10">
        <v>81.84</v>
      </c>
      <c r="H40" s="10">
        <v>19.45</v>
      </c>
      <c r="I40" s="10">
        <v>34.619999999999997</v>
      </c>
      <c r="J40" s="10">
        <v>16.829999999999998</v>
      </c>
      <c r="K40" s="10">
        <v>19.670000000000002</v>
      </c>
      <c r="L40" s="10">
        <v>66.799999999999898</v>
      </c>
      <c r="M40" s="10">
        <v>6.5300000000000402</v>
      </c>
      <c r="N40" s="10">
        <v>7.9799999999999702</v>
      </c>
      <c r="O40" s="10">
        <v>6.3099999999999801</v>
      </c>
      <c r="P40" s="10">
        <v>4.04</v>
      </c>
      <c r="Q40" s="10">
        <v>5.19</v>
      </c>
      <c r="R40" s="10">
        <v>4.0999999999999996</v>
      </c>
      <c r="S40" s="10">
        <v>6.92</v>
      </c>
      <c r="T40" s="10">
        <v>6.04</v>
      </c>
      <c r="U40" s="10">
        <v>4.04</v>
      </c>
      <c r="V40" s="10">
        <v>5.14</v>
      </c>
      <c r="W40" s="10">
        <v>9.5</v>
      </c>
      <c r="X40" s="10">
        <v>9.9899999999999505</v>
      </c>
      <c r="Y40" s="10">
        <v>9.2200000000000095</v>
      </c>
      <c r="Z40" s="10">
        <v>9.84</v>
      </c>
      <c r="AA40" s="10">
        <v>8.0319713274890105</v>
      </c>
      <c r="AB40" s="10">
        <v>7.9641064594278701</v>
      </c>
      <c r="AC40" s="10">
        <v>7.8962415913667297</v>
      </c>
      <c r="AD40" s="10">
        <v>7.8283767233055901</v>
      </c>
      <c r="AE40" s="10">
        <v>7.7605118552444496</v>
      </c>
      <c r="AF40" s="10">
        <v>7.6926469871833199</v>
      </c>
      <c r="AG40" s="10">
        <v>7.6247821191221803</v>
      </c>
      <c r="AH40" s="10">
        <v>7.5569172510610398</v>
      </c>
      <c r="AI40" s="10">
        <v>7.4890523829999003</v>
      </c>
      <c r="AJ40" s="10">
        <v>7.4211875149387696</v>
      </c>
      <c r="AK40" s="10">
        <v>7.35332264687763</v>
      </c>
      <c r="AL40" s="10">
        <v>7.2854577788164896</v>
      </c>
      <c r="AM40" s="10">
        <v>7.21759291075535</v>
      </c>
      <c r="AN40" s="10">
        <v>7.1497280426942096</v>
      </c>
      <c r="AO40" s="10">
        <v>7.08186317463307</v>
      </c>
      <c r="AP40" s="10">
        <v>7.0139983065719402</v>
      </c>
      <c r="AQ40" s="10">
        <v>6.9461334385107998</v>
      </c>
      <c r="AR40" s="10">
        <v>6.8782685704496602</v>
      </c>
      <c r="AS40" s="10">
        <v>6.8104037023885198</v>
      </c>
    </row>
    <row r="41" spans="1:45" x14ac:dyDescent="0.2">
      <c r="A41" s="10" t="s">
        <v>116</v>
      </c>
      <c r="B41" s="10" t="s">
        <v>123</v>
      </c>
      <c r="C41" s="10" t="s">
        <v>111</v>
      </c>
      <c r="D41" s="11"/>
      <c r="E41" s="10">
        <v>0</v>
      </c>
      <c r="F41" s="10">
        <v>0</v>
      </c>
      <c r="G41" s="10">
        <v>0</v>
      </c>
      <c r="H41" s="10">
        <v>0</v>
      </c>
      <c r="I41" s="10">
        <v>0</v>
      </c>
      <c r="J41" s="10">
        <v>0</v>
      </c>
      <c r="K41" s="10">
        <v>0</v>
      </c>
      <c r="L41" s="10">
        <v>0</v>
      </c>
      <c r="M41" s="10">
        <v>0</v>
      </c>
      <c r="N41" s="10">
        <v>0</v>
      </c>
      <c r="O41" s="10">
        <v>0</v>
      </c>
      <c r="P41" s="10">
        <v>0</v>
      </c>
      <c r="Q41" s="10">
        <v>0</v>
      </c>
      <c r="R41" s="10">
        <v>0</v>
      </c>
      <c r="S41" s="10">
        <v>0</v>
      </c>
      <c r="T41" s="10">
        <v>0</v>
      </c>
      <c r="U41" s="10">
        <v>0</v>
      </c>
      <c r="V41" s="10">
        <v>0</v>
      </c>
      <c r="W41" s="10">
        <v>0</v>
      </c>
      <c r="X41" s="10">
        <v>1.77</v>
      </c>
      <c r="Y41" s="10">
        <v>1.59</v>
      </c>
      <c r="Z41" s="10">
        <v>1.93</v>
      </c>
      <c r="AA41" s="10">
        <v>1.93</v>
      </c>
      <c r="AB41" s="10">
        <v>1.93</v>
      </c>
      <c r="AC41" s="10">
        <v>1.93</v>
      </c>
      <c r="AD41" s="10">
        <v>1.93</v>
      </c>
      <c r="AE41" s="10">
        <v>1.93</v>
      </c>
      <c r="AF41" s="10">
        <v>1.93</v>
      </c>
      <c r="AG41" s="10">
        <v>1.93</v>
      </c>
      <c r="AH41" s="10">
        <v>1.93</v>
      </c>
      <c r="AI41" s="10">
        <v>1.93</v>
      </c>
      <c r="AJ41" s="10">
        <v>1.93</v>
      </c>
      <c r="AK41" s="10">
        <v>1.93</v>
      </c>
      <c r="AL41" s="10">
        <v>1.93</v>
      </c>
      <c r="AM41" s="10">
        <v>1.93</v>
      </c>
      <c r="AN41" s="10">
        <v>1.93</v>
      </c>
      <c r="AO41" s="10">
        <v>1.93</v>
      </c>
      <c r="AP41" s="10">
        <v>1.93</v>
      </c>
      <c r="AQ41" s="10">
        <v>1.93</v>
      </c>
      <c r="AR41" s="10">
        <v>1.93</v>
      </c>
      <c r="AS41" s="10">
        <v>1.93</v>
      </c>
    </row>
    <row r="42" spans="1:45" x14ac:dyDescent="0.2">
      <c r="A42" s="10" t="s">
        <v>116</v>
      </c>
      <c r="B42" s="10" t="s">
        <v>124</v>
      </c>
      <c r="C42" s="10" t="s">
        <v>111</v>
      </c>
      <c r="D42" s="11"/>
      <c r="E42" s="10">
        <v>779.298277443394</v>
      </c>
      <c r="F42" s="10">
        <v>879.89355211617499</v>
      </c>
      <c r="G42" s="10">
        <v>736.30935320531296</v>
      </c>
      <c r="H42" s="10">
        <v>572.23177605808701</v>
      </c>
      <c r="I42" s="10">
        <v>582.16298843985896</v>
      </c>
      <c r="J42" s="10">
        <v>585.56286447425202</v>
      </c>
      <c r="K42" s="10">
        <v>618.45993822814603</v>
      </c>
      <c r="L42" s="10">
        <v>654.70213343575006</v>
      </c>
      <c r="M42" s="10">
        <v>558.60182131243403</v>
      </c>
      <c r="N42" s="10">
        <v>452.86992210513199</v>
      </c>
      <c r="O42" s="10">
        <v>530.99105898466905</v>
      </c>
      <c r="P42" s="10">
        <v>442.56135250323598</v>
      </c>
      <c r="Q42" s="10">
        <v>448.17216766968397</v>
      </c>
      <c r="R42" s="10">
        <v>557.37347972712905</v>
      </c>
      <c r="S42" s="10">
        <v>558.19348400471097</v>
      </c>
      <c r="T42" s="10">
        <v>529.84447319342996</v>
      </c>
      <c r="U42" s="10">
        <v>338.88095442941699</v>
      </c>
      <c r="V42" s="10">
        <v>317.254176305611</v>
      </c>
      <c r="W42" s="10">
        <v>287.08085279355498</v>
      </c>
      <c r="X42" s="10">
        <v>385.96667622050199</v>
      </c>
      <c r="Y42" s="10">
        <v>415.23720741377701</v>
      </c>
      <c r="Z42" s="10">
        <v>439.38706697239002</v>
      </c>
      <c r="AA42" s="10">
        <v>398.72713715768299</v>
      </c>
      <c r="AB42" s="10">
        <v>403.21910773733799</v>
      </c>
      <c r="AC42" s="10">
        <v>409.05216358195599</v>
      </c>
      <c r="AD42" s="10">
        <v>417.97327960638</v>
      </c>
      <c r="AE42" s="10">
        <v>415.28413579289798</v>
      </c>
      <c r="AF42" s="10">
        <v>411.19910807632601</v>
      </c>
      <c r="AG42" s="10">
        <v>404.82762423263199</v>
      </c>
      <c r="AH42" s="10">
        <v>405.84437207845599</v>
      </c>
      <c r="AI42" s="10">
        <v>406.28191613530902</v>
      </c>
      <c r="AJ42" s="10">
        <v>405.82020822753498</v>
      </c>
      <c r="AK42" s="10">
        <v>403.794696331061</v>
      </c>
      <c r="AL42" s="10">
        <v>401.87978975408799</v>
      </c>
      <c r="AM42" s="10">
        <v>400.32657003371497</v>
      </c>
      <c r="AN42" s="10">
        <v>399.576394333895</v>
      </c>
      <c r="AO42" s="10">
        <v>398.53173137646797</v>
      </c>
      <c r="AP42" s="10">
        <v>397.24003391666201</v>
      </c>
      <c r="AQ42" s="10">
        <v>395.81000486484999</v>
      </c>
      <c r="AR42" s="10">
        <v>394.47922295381397</v>
      </c>
      <c r="AS42" s="10">
        <v>393.245795153769</v>
      </c>
    </row>
    <row r="43" spans="1:45" ht="35" customHeight="1" x14ac:dyDescent="0.2">
      <c r="A43" s="10" t="s">
        <v>117</v>
      </c>
      <c r="B43" s="10" t="s">
        <v>120</v>
      </c>
      <c r="C43" s="10" t="s">
        <v>111</v>
      </c>
      <c r="D43" s="11"/>
      <c r="E43" s="10">
        <v>9266.0300000000007</v>
      </c>
      <c r="F43" s="10">
        <v>9117.36</v>
      </c>
      <c r="G43" s="10">
        <v>9034.92</v>
      </c>
      <c r="H43" s="10">
        <v>8928.99</v>
      </c>
      <c r="I43" s="10">
        <v>9119.1200000000008</v>
      </c>
      <c r="J43" s="10">
        <v>9544.65</v>
      </c>
      <c r="K43" s="10">
        <v>9375.41</v>
      </c>
      <c r="L43" s="10">
        <v>9274.48</v>
      </c>
      <c r="M43" s="10">
        <v>9414.7900000000009</v>
      </c>
      <c r="N43" s="10">
        <v>8265.07</v>
      </c>
      <c r="O43" s="10">
        <v>8658.2800000000007</v>
      </c>
      <c r="P43" s="10">
        <v>8474.9699999999993</v>
      </c>
      <c r="Q43" s="10">
        <v>8157.97</v>
      </c>
      <c r="R43" s="10">
        <v>8012.24</v>
      </c>
      <c r="S43" s="10">
        <v>7671.38</v>
      </c>
      <c r="T43" s="10">
        <v>7674.19</v>
      </c>
      <c r="U43" s="10">
        <v>7780.38</v>
      </c>
      <c r="V43" s="10">
        <v>7704.71</v>
      </c>
      <c r="W43" s="10">
        <v>7851.34</v>
      </c>
      <c r="X43" s="10">
        <v>7717.86</v>
      </c>
      <c r="Y43" s="10">
        <v>7005.05</v>
      </c>
      <c r="Z43" s="10">
        <v>7123.47</v>
      </c>
      <c r="AA43" s="10">
        <v>7126.90681770216</v>
      </c>
      <c r="AB43" s="10">
        <v>6952.9849714034699</v>
      </c>
      <c r="AC43" s="10">
        <v>6924.4729441704403</v>
      </c>
      <c r="AD43" s="10">
        <v>7019.1514860780699</v>
      </c>
      <c r="AE43" s="10">
        <v>7021.43165467568</v>
      </c>
      <c r="AF43" s="10">
        <v>7017.4006573977103</v>
      </c>
      <c r="AG43" s="10">
        <v>7051.6002892973002</v>
      </c>
      <c r="AH43" s="10">
        <v>7098.0087477756697</v>
      </c>
      <c r="AI43" s="10">
        <v>7163.4837753678003</v>
      </c>
      <c r="AJ43" s="10">
        <v>7234.9495712504404</v>
      </c>
      <c r="AK43" s="10">
        <v>7309.2362667747302</v>
      </c>
      <c r="AL43" s="10">
        <v>7392.3923459016496</v>
      </c>
      <c r="AM43" s="10">
        <v>7487.4294590916697</v>
      </c>
      <c r="AN43" s="10">
        <v>7591.9526180691701</v>
      </c>
      <c r="AO43" s="10">
        <v>7712.6309309404796</v>
      </c>
      <c r="AP43" s="10">
        <v>7846.0441037738501</v>
      </c>
      <c r="AQ43" s="10">
        <v>7980.9737782577404</v>
      </c>
      <c r="AR43" s="10">
        <v>8118.1028056673204</v>
      </c>
      <c r="AS43" s="10">
        <v>8262.6239332248606</v>
      </c>
    </row>
    <row r="44" spans="1:45" x14ac:dyDescent="0.2">
      <c r="A44" s="10" t="s">
        <v>117</v>
      </c>
      <c r="B44" s="10" t="s">
        <v>121</v>
      </c>
      <c r="C44" s="10" t="s">
        <v>111</v>
      </c>
      <c r="D44" s="11"/>
      <c r="E44" s="10">
        <v>15003.26</v>
      </c>
      <c r="F44" s="10">
        <v>14732.67</v>
      </c>
      <c r="G44" s="10">
        <v>13445.79</v>
      </c>
      <c r="H44" s="10">
        <v>13404.06</v>
      </c>
      <c r="I44" s="10">
        <v>12402.22</v>
      </c>
      <c r="J44" s="10">
        <v>12294.73</v>
      </c>
      <c r="K44" s="10">
        <v>11706.82</v>
      </c>
      <c r="L44" s="10">
        <v>10836.44</v>
      </c>
      <c r="M44" s="10">
        <v>10401.6</v>
      </c>
      <c r="N44" s="10">
        <v>8685.93</v>
      </c>
      <c r="O44" s="10">
        <v>8868.8799999999992</v>
      </c>
      <c r="P44" s="10">
        <v>8505.5699999999906</v>
      </c>
      <c r="Q44" s="10">
        <v>8383.7800000000007</v>
      </c>
      <c r="R44" s="10">
        <v>8570.6500000000106</v>
      </c>
      <c r="S44" s="10">
        <v>8184.19</v>
      </c>
      <c r="T44" s="10">
        <v>7962.0199999999904</v>
      </c>
      <c r="U44" s="10">
        <v>8264.6200000000008</v>
      </c>
      <c r="V44" s="10">
        <v>8495.45999999999</v>
      </c>
      <c r="W44" s="10">
        <v>8578.9599999999991</v>
      </c>
      <c r="X44" s="10">
        <v>8715.3499999999894</v>
      </c>
      <c r="Y44" s="10">
        <v>8160.18</v>
      </c>
      <c r="Z44" s="10">
        <v>8744.8799999999992</v>
      </c>
      <c r="AA44" s="10">
        <v>8338.3498620294795</v>
      </c>
      <c r="AB44" s="10">
        <v>8095.7356337767797</v>
      </c>
      <c r="AC44" s="10">
        <v>7807.2795648248602</v>
      </c>
      <c r="AD44" s="10">
        <v>7653.8800223110502</v>
      </c>
      <c r="AE44" s="10">
        <v>7636.5974570469498</v>
      </c>
      <c r="AF44" s="10">
        <v>7606.2508109767004</v>
      </c>
      <c r="AG44" s="10">
        <v>7595.98632822533</v>
      </c>
      <c r="AH44" s="10">
        <v>7604.2026003282599</v>
      </c>
      <c r="AI44" s="10">
        <v>7622.3707116405103</v>
      </c>
      <c r="AJ44" s="10">
        <v>7655.1587850128699</v>
      </c>
      <c r="AK44" s="10">
        <v>7707.2901058584603</v>
      </c>
      <c r="AL44" s="10">
        <v>7782.2765071131398</v>
      </c>
      <c r="AM44" s="10">
        <v>7875.5830973113198</v>
      </c>
      <c r="AN44" s="10">
        <v>8014.6731324508501</v>
      </c>
      <c r="AO44" s="10">
        <v>8197.3904185454194</v>
      </c>
      <c r="AP44" s="10">
        <v>8431.1374173086697</v>
      </c>
      <c r="AQ44" s="10">
        <v>8630.7933157995903</v>
      </c>
      <c r="AR44" s="10">
        <v>8809.89197274855</v>
      </c>
      <c r="AS44" s="10">
        <v>8992.81552928155</v>
      </c>
    </row>
    <row r="45" spans="1:45" x14ac:dyDescent="0.2">
      <c r="A45" s="10" t="s">
        <v>117</v>
      </c>
      <c r="B45" s="10" t="s">
        <v>122</v>
      </c>
      <c r="C45" s="10" t="s">
        <v>111</v>
      </c>
      <c r="D45" s="11"/>
      <c r="E45" s="10">
        <v>5889.79</v>
      </c>
      <c r="F45" s="10">
        <v>6532.01</v>
      </c>
      <c r="G45" s="10">
        <v>6166.42</v>
      </c>
      <c r="H45" s="10">
        <v>6879.76</v>
      </c>
      <c r="I45" s="10">
        <v>6883.82</v>
      </c>
      <c r="J45" s="10">
        <v>6265.35</v>
      </c>
      <c r="K45" s="10">
        <v>6079.69</v>
      </c>
      <c r="L45" s="10">
        <v>6028.56</v>
      </c>
      <c r="M45" s="10">
        <v>5888.63</v>
      </c>
      <c r="N45" s="10">
        <v>5143.6099999999997</v>
      </c>
      <c r="O45" s="10">
        <v>5475.92</v>
      </c>
      <c r="P45" s="10">
        <v>4495.91</v>
      </c>
      <c r="Q45" s="10">
        <v>4663.45</v>
      </c>
      <c r="R45" s="10">
        <v>4051.56</v>
      </c>
      <c r="S45" s="10">
        <v>4231.3599999999997</v>
      </c>
      <c r="T45" s="10">
        <v>4205.8500000000004</v>
      </c>
      <c r="U45" s="10">
        <v>2326.46</v>
      </c>
      <c r="V45" s="10">
        <v>2639.88</v>
      </c>
      <c r="W45" s="10">
        <v>2579.65</v>
      </c>
      <c r="X45" s="10">
        <v>2657.33</v>
      </c>
      <c r="Y45" s="10">
        <v>2434.0100000000002</v>
      </c>
      <c r="Z45" s="10">
        <v>2562.3000000000002</v>
      </c>
      <c r="AA45" s="10">
        <v>2596.6786403278802</v>
      </c>
      <c r="AB45" s="10">
        <v>2550.61930312808</v>
      </c>
      <c r="AC45" s="10">
        <v>2503.0935567767801</v>
      </c>
      <c r="AD45" s="10">
        <v>2496.2220818286501</v>
      </c>
      <c r="AE45" s="10">
        <v>2489.9454064515198</v>
      </c>
      <c r="AF45" s="10">
        <v>2491.75691182729</v>
      </c>
      <c r="AG45" s="10">
        <v>2499.0736389877402</v>
      </c>
      <c r="AH45" s="10">
        <v>2504.79606423116</v>
      </c>
      <c r="AI45" s="10">
        <v>2513.3360451184499</v>
      </c>
      <c r="AJ45" s="10">
        <v>2522.8489630726899</v>
      </c>
      <c r="AK45" s="10">
        <v>2537.8439758006198</v>
      </c>
      <c r="AL45" s="10">
        <v>2564.98212925198</v>
      </c>
      <c r="AM45" s="10">
        <v>2601.3695068801599</v>
      </c>
      <c r="AN45" s="10">
        <v>2655.9023893559702</v>
      </c>
      <c r="AO45" s="10">
        <v>2706.2167428072999</v>
      </c>
      <c r="AP45" s="10">
        <v>2776.8266140545902</v>
      </c>
      <c r="AQ45" s="10">
        <v>2823.6650032952002</v>
      </c>
      <c r="AR45" s="10">
        <v>2853.9599769380602</v>
      </c>
      <c r="AS45" s="10">
        <v>2879.6954853001798</v>
      </c>
    </row>
    <row r="46" spans="1:45" x14ac:dyDescent="0.2">
      <c r="A46" s="10" t="s">
        <v>117</v>
      </c>
      <c r="B46" s="10" t="s">
        <v>123</v>
      </c>
      <c r="C46" s="10" t="s">
        <v>111</v>
      </c>
      <c r="D46" s="11"/>
      <c r="E46" s="10">
        <v>264.06000000000103</v>
      </c>
      <c r="F46" s="10">
        <v>243.069999999999</v>
      </c>
      <c r="G46" s="10">
        <v>250.030000000001</v>
      </c>
      <c r="H46" s="10">
        <v>266.68999999999897</v>
      </c>
      <c r="I46" s="10">
        <v>265.23999999999899</v>
      </c>
      <c r="J46" s="10">
        <v>200.76</v>
      </c>
      <c r="K46" s="10">
        <v>213.49</v>
      </c>
      <c r="L46" s="10">
        <v>276.33000000000101</v>
      </c>
      <c r="M46" s="10">
        <v>414.19999999999902</v>
      </c>
      <c r="N46" s="10">
        <v>414.77</v>
      </c>
      <c r="O46" s="10">
        <v>471.900000000001</v>
      </c>
      <c r="P46" s="10">
        <v>530.85999999999899</v>
      </c>
      <c r="Q46" s="10">
        <v>488.17999999999898</v>
      </c>
      <c r="R46" s="10">
        <v>575.69000000000096</v>
      </c>
      <c r="S46" s="10">
        <v>593.16999999999996</v>
      </c>
      <c r="T46" s="10">
        <v>1112.68</v>
      </c>
      <c r="U46" s="10">
        <v>1194.1400000000001</v>
      </c>
      <c r="V46" s="10">
        <v>1232.8499999999999</v>
      </c>
      <c r="W46" s="10">
        <v>1432.5</v>
      </c>
      <c r="X46" s="10">
        <v>1520.28</v>
      </c>
      <c r="Y46" s="10">
        <v>1701.55</v>
      </c>
      <c r="Z46" s="10">
        <v>1669.63</v>
      </c>
      <c r="AA46" s="10">
        <v>1782.9981326882801</v>
      </c>
      <c r="AB46" s="10">
        <v>1795.13148243258</v>
      </c>
      <c r="AC46" s="10">
        <v>1808.7506627600101</v>
      </c>
      <c r="AD46" s="10">
        <v>1859.97282777639</v>
      </c>
      <c r="AE46" s="10">
        <v>1873.2807996505001</v>
      </c>
      <c r="AF46" s="10">
        <v>1878.96490388804</v>
      </c>
      <c r="AG46" s="10">
        <v>1893.0818706120399</v>
      </c>
      <c r="AH46" s="10">
        <v>1902.2736376784601</v>
      </c>
      <c r="AI46" s="10">
        <v>1912.47168527297</v>
      </c>
      <c r="AJ46" s="10">
        <v>1923.39513015531</v>
      </c>
      <c r="AK46" s="10">
        <v>1917.6583784465299</v>
      </c>
      <c r="AL46" s="10">
        <v>1883.6680816708399</v>
      </c>
      <c r="AM46" s="10">
        <v>1833.66893395446</v>
      </c>
      <c r="AN46" s="10">
        <v>1724.78210305632</v>
      </c>
      <c r="AO46" s="10">
        <v>1613.91654306789</v>
      </c>
      <c r="AP46" s="10">
        <v>1439.06940524385</v>
      </c>
      <c r="AQ46" s="10">
        <v>1348.3116364407399</v>
      </c>
      <c r="AR46" s="10">
        <v>1323.02251916716</v>
      </c>
      <c r="AS46" s="10">
        <v>1318.2554386373699</v>
      </c>
    </row>
    <row r="47" spans="1:45" x14ac:dyDescent="0.2">
      <c r="A47" s="10" t="s">
        <v>117</v>
      </c>
      <c r="B47" s="10" t="s">
        <v>124</v>
      </c>
      <c r="C47" s="10" t="s">
        <v>111</v>
      </c>
      <c r="D47" s="11"/>
      <c r="E47" s="10">
        <v>1738.870001</v>
      </c>
      <c r="F47" s="10">
        <v>1526.380001</v>
      </c>
      <c r="G47" s="10">
        <v>1534.7100009999999</v>
      </c>
      <c r="H47" s="10">
        <v>1519.4700009999999</v>
      </c>
      <c r="I47" s="10">
        <v>1492.2100009999999</v>
      </c>
      <c r="J47" s="10">
        <v>1406.070001</v>
      </c>
      <c r="K47" s="10">
        <v>1394.3000010000001</v>
      </c>
      <c r="L47" s="10">
        <v>1452.7900010000001</v>
      </c>
      <c r="M47" s="10">
        <v>1485.99</v>
      </c>
      <c r="N47" s="10">
        <v>1183.43</v>
      </c>
      <c r="O47" s="10">
        <v>1319.31</v>
      </c>
      <c r="P47" s="10">
        <v>1197.99</v>
      </c>
      <c r="Q47" s="10">
        <v>1225.49</v>
      </c>
      <c r="R47" s="10">
        <v>1591.39</v>
      </c>
      <c r="S47" s="10">
        <v>1634.41</v>
      </c>
      <c r="T47" s="10">
        <v>1360.55</v>
      </c>
      <c r="U47" s="10">
        <v>1279.68</v>
      </c>
      <c r="V47" s="10">
        <v>1103.58</v>
      </c>
      <c r="W47" s="10">
        <v>1083.55</v>
      </c>
      <c r="X47" s="10">
        <v>923.07</v>
      </c>
      <c r="Y47" s="10">
        <v>825.34</v>
      </c>
      <c r="Z47" s="10">
        <v>868.04</v>
      </c>
      <c r="AA47" s="10">
        <v>931.525987513627</v>
      </c>
      <c r="AB47" s="10">
        <v>874.25813670086404</v>
      </c>
      <c r="AC47" s="10">
        <v>836.12944673326399</v>
      </c>
      <c r="AD47" s="10">
        <v>832.63939149608302</v>
      </c>
      <c r="AE47" s="10">
        <v>823.48032960685396</v>
      </c>
      <c r="AF47" s="10">
        <v>825.739691037733</v>
      </c>
      <c r="AG47" s="10">
        <v>831.82025217605803</v>
      </c>
      <c r="AH47" s="10">
        <v>834.96020573717794</v>
      </c>
      <c r="AI47" s="10">
        <v>841.47224322862201</v>
      </c>
      <c r="AJ47" s="10">
        <v>848.75374210638495</v>
      </c>
      <c r="AK47" s="10">
        <v>856.18477069084804</v>
      </c>
      <c r="AL47" s="10">
        <v>865.299929285953</v>
      </c>
      <c r="AM47" s="10">
        <v>875.38296093586905</v>
      </c>
      <c r="AN47" s="10">
        <v>886.68236210698694</v>
      </c>
      <c r="AO47" s="10">
        <v>900.31486535504303</v>
      </c>
      <c r="AP47" s="10">
        <v>916.02198467944197</v>
      </c>
      <c r="AQ47" s="10">
        <v>931.57685018438099</v>
      </c>
      <c r="AR47" s="10">
        <v>947.45686653184805</v>
      </c>
      <c r="AS47" s="10">
        <v>963.985292348803</v>
      </c>
    </row>
    <row r="48" spans="1:45" ht="35" customHeight="1" x14ac:dyDescent="0.2">
      <c r="A48" s="10" t="s">
        <v>118</v>
      </c>
      <c r="B48" s="10" t="s">
        <v>120</v>
      </c>
      <c r="C48" s="10" t="s">
        <v>111</v>
      </c>
      <c r="D48" s="11"/>
      <c r="E48" s="10">
        <v>1798.19</v>
      </c>
      <c r="F48" s="10">
        <v>1814.7</v>
      </c>
      <c r="G48" s="10">
        <v>1750.37</v>
      </c>
      <c r="H48" s="10">
        <v>1756.1</v>
      </c>
      <c r="I48" s="10">
        <v>1733.23</v>
      </c>
      <c r="J48" s="10">
        <v>1722.09</v>
      </c>
      <c r="K48" s="10">
        <v>1720.74</v>
      </c>
      <c r="L48" s="10">
        <v>1727.2</v>
      </c>
      <c r="M48" s="10">
        <v>1750.21</v>
      </c>
      <c r="N48" s="10">
        <v>1671.68</v>
      </c>
      <c r="O48" s="10">
        <v>1642.31</v>
      </c>
      <c r="P48" s="10">
        <v>1581.87</v>
      </c>
      <c r="Q48" s="10">
        <v>1625.33</v>
      </c>
      <c r="R48" s="10">
        <v>1616.72</v>
      </c>
      <c r="S48" s="10">
        <v>1590.86</v>
      </c>
      <c r="T48" s="10">
        <v>1665.65</v>
      </c>
      <c r="U48" s="10">
        <v>1694.57</v>
      </c>
      <c r="V48" s="10">
        <v>1697.82</v>
      </c>
      <c r="W48" s="10">
        <v>1569.07</v>
      </c>
      <c r="X48" s="10">
        <v>1535.98</v>
      </c>
      <c r="Y48" s="10">
        <v>1427.01</v>
      </c>
      <c r="Z48" s="10">
        <v>1423.12</v>
      </c>
      <c r="AA48" s="10">
        <v>1382.99501270992</v>
      </c>
      <c r="AB48" s="10">
        <v>1352.9057668902001</v>
      </c>
      <c r="AC48" s="10">
        <v>1321.1082368535799</v>
      </c>
      <c r="AD48" s="10">
        <v>1286.0234613924199</v>
      </c>
      <c r="AE48" s="10">
        <v>1282.0776290972401</v>
      </c>
      <c r="AF48" s="10">
        <v>1262.1198380292001</v>
      </c>
      <c r="AG48" s="10">
        <v>1253.9072042110399</v>
      </c>
      <c r="AH48" s="10">
        <v>1242.29826523375</v>
      </c>
      <c r="AI48" s="10">
        <v>1234.88644105343</v>
      </c>
      <c r="AJ48" s="10">
        <v>1230.9344413981601</v>
      </c>
      <c r="AK48" s="10">
        <v>1227.86179994555</v>
      </c>
      <c r="AL48" s="10">
        <v>1226.87010608744</v>
      </c>
      <c r="AM48" s="10">
        <v>1226.7403341752899</v>
      </c>
      <c r="AN48" s="10">
        <v>1231.87885944706</v>
      </c>
      <c r="AO48" s="10">
        <v>1242.23491143667</v>
      </c>
      <c r="AP48" s="10">
        <v>1252.96094950464</v>
      </c>
      <c r="AQ48" s="10">
        <v>1261.2312180066101</v>
      </c>
      <c r="AR48" s="10">
        <v>1268.9014320359499</v>
      </c>
      <c r="AS48" s="10">
        <v>1270.57806545719</v>
      </c>
    </row>
    <row r="49" spans="1:45" x14ac:dyDescent="0.2">
      <c r="A49" s="10" t="s">
        <v>118</v>
      </c>
      <c r="B49" s="10" t="s">
        <v>121</v>
      </c>
      <c r="C49" s="10" t="s">
        <v>111</v>
      </c>
      <c r="D49" s="11"/>
      <c r="E49" s="10">
        <v>3830.7799999999802</v>
      </c>
      <c r="F49" s="10">
        <v>3975.24</v>
      </c>
      <c r="G49" s="10">
        <v>3697.1899999999901</v>
      </c>
      <c r="H49" s="10">
        <v>3814.4899999999798</v>
      </c>
      <c r="I49" s="10">
        <v>4465.5500000000102</v>
      </c>
      <c r="J49" s="10">
        <v>4326.6799999999803</v>
      </c>
      <c r="K49" s="10">
        <v>3938.3399999999901</v>
      </c>
      <c r="L49" s="10">
        <v>3649.56</v>
      </c>
      <c r="M49" s="10">
        <v>3834.8099999999899</v>
      </c>
      <c r="N49" s="10">
        <v>3458.49</v>
      </c>
      <c r="O49" s="10">
        <v>3780.99999999999</v>
      </c>
      <c r="P49" s="10">
        <v>3065.73</v>
      </c>
      <c r="Q49" s="10">
        <v>3553.1700000000101</v>
      </c>
      <c r="R49" s="10">
        <v>3632.9000000000101</v>
      </c>
      <c r="S49" s="10">
        <v>3007.08</v>
      </c>
      <c r="T49" s="10">
        <v>3174.8900000000099</v>
      </c>
      <c r="U49" s="10">
        <v>3221.89</v>
      </c>
      <c r="V49" s="10">
        <v>3041.48000000001</v>
      </c>
      <c r="W49" s="10">
        <v>3067.4400000000101</v>
      </c>
      <c r="X49" s="10">
        <v>3096.2800000000202</v>
      </c>
      <c r="Y49" s="10">
        <v>2860.81</v>
      </c>
      <c r="Z49" s="10">
        <v>3014.5500000000102</v>
      </c>
      <c r="AA49" s="10">
        <v>2921.46240896379</v>
      </c>
      <c r="AB49" s="10">
        <v>2934.9101817095002</v>
      </c>
      <c r="AC49" s="10">
        <v>2885.0150142821199</v>
      </c>
      <c r="AD49" s="10">
        <v>2856.6168907167898</v>
      </c>
      <c r="AE49" s="10">
        <v>2910.41511793667</v>
      </c>
      <c r="AF49" s="10">
        <v>2974.3852220167</v>
      </c>
      <c r="AG49" s="10">
        <v>3044.07467842609</v>
      </c>
      <c r="AH49" s="10">
        <v>3091.0307912579501</v>
      </c>
      <c r="AI49" s="10">
        <v>3120.9043118381601</v>
      </c>
      <c r="AJ49" s="10">
        <v>3155.4129570867999</v>
      </c>
      <c r="AK49" s="10">
        <v>3182.76036955378</v>
      </c>
      <c r="AL49" s="10">
        <v>3211.2662295792002</v>
      </c>
      <c r="AM49" s="10">
        <v>3240.4047402286201</v>
      </c>
      <c r="AN49" s="10">
        <v>3278.9443653981598</v>
      </c>
      <c r="AO49" s="10">
        <v>3319.4268984826799</v>
      </c>
      <c r="AP49" s="10">
        <v>3360.3338411734098</v>
      </c>
      <c r="AQ49" s="10">
        <v>3397.0202718280202</v>
      </c>
      <c r="AR49" s="10">
        <v>3433.8659095015901</v>
      </c>
      <c r="AS49" s="10">
        <v>3465.3232971421899</v>
      </c>
    </row>
    <row r="50" spans="1:45" x14ac:dyDescent="0.2">
      <c r="A50" s="10" t="s">
        <v>118</v>
      </c>
      <c r="B50" s="10" t="s">
        <v>122</v>
      </c>
      <c r="C50" s="10" t="s">
        <v>111</v>
      </c>
      <c r="D50" s="11"/>
      <c r="E50" s="10">
        <v>1043.73</v>
      </c>
      <c r="F50" s="10">
        <v>845.43</v>
      </c>
      <c r="G50" s="10">
        <v>742.72</v>
      </c>
      <c r="H50" s="10">
        <v>399.12</v>
      </c>
      <c r="I50" s="10">
        <v>503.85</v>
      </c>
      <c r="J50" s="10">
        <v>542.55999999999995</v>
      </c>
      <c r="K50" s="10">
        <v>489.990000000002</v>
      </c>
      <c r="L50" s="10">
        <v>487.48999999999802</v>
      </c>
      <c r="M50" s="10">
        <v>468.24999999999898</v>
      </c>
      <c r="N50" s="10">
        <v>372.76</v>
      </c>
      <c r="O50" s="10">
        <v>313.64</v>
      </c>
      <c r="P50" s="10">
        <v>365.75</v>
      </c>
      <c r="Q50" s="10">
        <v>321.41000000000003</v>
      </c>
      <c r="R50" s="10">
        <v>299.62</v>
      </c>
      <c r="S50" s="10">
        <v>334.23</v>
      </c>
      <c r="T50" s="10">
        <v>360.2</v>
      </c>
      <c r="U50" s="10">
        <v>789.34000000000106</v>
      </c>
      <c r="V50" s="10">
        <v>706.680000000002</v>
      </c>
      <c r="W50" s="10">
        <v>746.64000000000101</v>
      </c>
      <c r="X50" s="10">
        <v>735.94</v>
      </c>
      <c r="Y50" s="10">
        <v>709.32999999999902</v>
      </c>
      <c r="Z50" s="10">
        <v>713.02999999999804</v>
      </c>
      <c r="AA50" s="10">
        <v>711.528154647826</v>
      </c>
      <c r="AB50" s="10">
        <v>710.26823353209397</v>
      </c>
      <c r="AC50" s="10">
        <v>709.262190612827</v>
      </c>
      <c r="AD50" s="10">
        <v>711.35284445926004</v>
      </c>
      <c r="AE50" s="10">
        <v>713.47424043211197</v>
      </c>
      <c r="AF50" s="10">
        <v>715.65694831221003</v>
      </c>
      <c r="AG50" s="10">
        <v>718.82599956850197</v>
      </c>
      <c r="AH50" s="10">
        <v>720.98396061910705</v>
      </c>
      <c r="AI50" s="10">
        <v>723.078085450412</v>
      </c>
      <c r="AJ50" s="10">
        <v>725.06056779866003</v>
      </c>
      <c r="AK50" s="10">
        <v>727.34117560653203</v>
      </c>
      <c r="AL50" s="10">
        <v>730.57624823906804</v>
      </c>
      <c r="AM50" s="10">
        <v>734.87580401907803</v>
      </c>
      <c r="AN50" s="10">
        <v>740.76201750931705</v>
      </c>
      <c r="AO50" s="10">
        <v>745.07967221301396</v>
      </c>
      <c r="AP50" s="10">
        <v>750.31735632046696</v>
      </c>
      <c r="AQ50" s="10">
        <v>753.91248111923301</v>
      </c>
      <c r="AR50" s="10">
        <v>756.41849404636002</v>
      </c>
      <c r="AS50" s="10">
        <v>758.632631796444</v>
      </c>
    </row>
    <row r="51" spans="1:45" x14ac:dyDescent="0.2">
      <c r="A51" s="10" t="s">
        <v>118</v>
      </c>
      <c r="B51" s="10" t="s">
        <v>123</v>
      </c>
      <c r="C51" s="10" t="s">
        <v>111</v>
      </c>
      <c r="D51" s="11"/>
      <c r="E51" s="10">
        <v>88.369999999999905</v>
      </c>
      <c r="F51" s="10">
        <v>89.710000000000093</v>
      </c>
      <c r="G51" s="10">
        <v>96.84</v>
      </c>
      <c r="H51" s="10">
        <v>104.18</v>
      </c>
      <c r="I51" s="10">
        <v>104.15</v>
      </c>
      <c r="J51" s="10">
        <v>104.57</v>
      </c>
      <c r="K51" s="10">
        <v>83.200000000000102</v>
      </c>
      <c r="L51" s="10">
        <v>88.530000000000101</v>
      </c>
      <c r="M51" s="10">
        <v>74.53</v>
      </c>
      <c r="N51" s="10">
        <v>83.7</v>
      </c>
      <c r="O51" s="10">
        <v>101.42</v>
      </c>
      <c r="P51" s="10">
        <v>93.909999999999897</v>
      </c>
      <c r="Q51" s="10">
        <v>88.639999999999901</v>
      </c>
      <c r="R51" s="10">
        <v>123.9</v>
      </c>
      <c r="S51" s="10">
        <v>119.12</v>
      </c>
      <c r="T51" s="10">
        <v>42.400000000000098</v>
      </c>
      <c r="U51" s="10">
        <v>27.319999999999901</v>
      </c>
      <c r="V51" s="10">
        <v>60.839999999999897</v>
      </c>
      <c r="W51" s="10">
        <v>44.673536903380104</v>
      </c>
      <c r="X51" s="10">
        <v>59.218858600094897</v>
      </c>
      <c r="Y51" s="10">
        <v>59.4363948157553</v>
      </c>
      <c r="Z51" s="10">
        <v>62.812722258089302</v>
      </c>
      <c r="AA51" s="10">
        <v>65.367203533542806</v>
      </c>
      <c r="AB51" s="10">
        <v>69.032890822997004</v>
      </c>
      <c r="AC51" s="10">
        <v>75.446207863260298</v>
      </c>
      <c r="AD51" s="10">
        <v>80.750826730157101</v>
      </c>
      <c r="AE51" s="10">
        <v>83.105108933809603</v>
      </c>
      <c r="AF51" s="10">
        <v>84.312750662459806</v>
      </c>
      <c r="AG51" s="10">
        <v>85.616999366576906</v>
      </c>
      <c r="AH51" s="10">
        <v>86.576030632088205</v>
      </c>
      <c r="AI51" s="10">
        <v>87.147344450805804</v>
      </c>
      <c r="AJ51" s="10">
        <v>87.496971376125501</v>
      </c>
      <c r="AK51" s="10">
        <v>86.594857216963305</v>
      </c>
      <c r="AL51" s="10">
        <v>82.933975590711398</v>
      </c>
      <c r="AM51" s="10">
        <v>76.453528004621106</v>
      </c>
      <c r="AN51" s="10">
        <v>59.715090667947898</v>
      </c>
      <c r="AO51" s="10">
        <v>45.102894672854198</v>
      </c>
      <c r="AP51" s="10">
        <v>28.472267647582399</v>
      </c>
      <c r="AQ51" s="10">
        <v>19.7682854640247</v>
      </c>
      <c r="AR51" s="10">
        <v>14.3626568105178</v>
      </c>
      <c r="AS51" s="10">
        <v>10.2803077126904</v>
      </c>
    </row>
    <row r="52" spans="1:45" x14ac:dyDescent="0.2">
      <c r="A52" s="10" t="s">
        <v>118</v>
      </c>
      <c r="B52" s="10" t="s">
        <v>124</v>
      </c>
      <c r="C52" s="10" t="s">
        <v>111</v>
      </c>
      <c r="D52" s="11"/>
      <c r="E52" s="10">
        <v>41.88</v>
      </c>
      <c r="F52" s="10">
        <v>33.550000000000203</v>
      </c>
      <c r="G52" s="10">
        <v>5.2400000000001699</v>
      </c>
      <c r="H52" s="10">
        <v>7.6699999999998001</v>
      </c>
      <c r="I52" s="10">
        <v>9.0100000000000797</v>
      </c>
      <c r="J52" s="10">
        <v>26.5100000000003</v>
      </c>
      <c r="K52" s="10">
        <v>13.0899999999999</v>
      </c>
      <c r="L52" s="10">
        <v>9.9900000000002702</v>
      </c>
      <c r="M52" s="10">
        <v>9.3500000000000192</v>
      </c>
      <c r="N52" s="10">
        <v>16.7100000000002</v>
      </c>
      <c r="O52" s="10">
        <v>19.899999999999999</v>
      </c>
      <c r="P52" s="10">
        <v>18.150000000000201</v>
      </c>
      <c r="Q52" s="10">
        <v>8.1699999999998294</v>
      </c>
      <c r="R52" s="10">
        <v>16.630000000000202</v>
      </c>
      <c r="S52" s="10">
        <v>17.11</v>
      </c>
      <c r="T52" s="10">
        <v>18.05</v>
      </c>
      <c r="U52" s="10">
        <v>19.82</v>
      </c>
      <c r="V52" s="10">
        <v>18.440000000000001</v>
      </c>
      <c r="W52" s="10">
        <v>17.920000000000002</v>
      </c>
      <c r="X52" s="10">
        <v>13.07</v>
      </c>
      <c r="Y52" s="10">
        <v>12.98</v>
      </c>
      <c r="Z52" s="10">
        <v>13.65</v>
      </c>
      <c r="AA52" s="10">
        <v>11.6141112409475</v>
      </c>
      <c r="AB52" s="10">
        <v>10.2573173152458</v>
      </c>
      <c r="AC52" s="10">
        <v>8.8037484660747793</v>
      </c>
      <c r="AD52" s="10">
        <v>7.4602246439544802</v>
      </c>
      <c r="AE52" s="10">
        <v>6.7533996840707502</v>
      </c>
      <c r="AF52" s="10">
        <v>5.7979355006941597</v>
      </c>
      <c r="AG52" s="10">
        <v>5.0809450556962199</v>
      </c>
      <c r="AH52" s="10">
        <v>4.2877465053022199</v>
      </c>
      <c r="AI52" s="10">
        <v>3.5702833217146401</v>
      </c>
      <c r="AJ52" s="10">
        <v>2.9504075335228999</v>
      </c>
      <c r="AK52" s="10">
        <v>2.36991803769252</v>
      </c>
      <c r="AL52" s="10">
        <v>1.87995003146916</v>
      </c>
      <c r="AM52" s="10">
        <v>1.4639169914748</v>
      </c>
      <c r="AN52" s="10">
        <v>1.1369410515487199</v>
      </c>
      <c r="AO52" s="10">
        <v>0.85360645451341499</v>
      </c>
      <c r="AP52" s="10">
        <v>0.66830844552462398</v>
      </c>
      <c r="AQ52" s="10">
        <v>0.441166813491365</v>
      </c>
      <c r="AR52" s="10">
        <v>0.19923267892768501</v>
      </c>
      <c r="AS52" s="10">
        <v>0</v>
      </c>
    </row>
    <row r="53" spans="1:45" ht="35" customHeight="1" x14ac:dyDescent="0.2">
      <c r="A53" s="10" t="s">
        <v>119</v>
      </c>
      <c r="B53" s="10" t="s">
        <v>120</v>
      </c>
      <c r="C53" s="10" t="s">
        <v>111</v>
      </c>
      <c r="D53" s="11"/>
      <c r="E53" s="10">
        <v>355.68656193144199</v>
      </c>
      <c r="F53" s="10">
        <v>355.68656193144199</v>
      </c>
      <c r="G53" s="10">
        <v>340.62919934992902</v>
      </c>
      <c r="H53" s="10">
        <v>330.88418359882002</v>
      </c>
      <c r="I53" s="10">
        <v>347.280000000001</v>
      </c>
      <c r="J53" s="10">
        <v>347.400000000001</v>
      </c>
      <c r="K53" s="10">
        <v>342.479999999999</v>
      </c>
      <c r="L53" s="10">
        <v>339.05</v>
      </c>
      <c r="M53" s="10">
        <v>338.38999999999902</v>
      </c>
      <c r="N53" s="10">
        <v>346.77</v>
      </c>
      <c r="O53" s="10">
        <v>350.40861636007901</v>
      </c>
      <c r="P53" s="10">
        <v>362.30010167706899</v>
      </c>
      <c r="Q53" s="10">
        <v>386.25906642694201</v>
      </c>
      <c r="R53" s="10">
        <v>375.54534368479699</v>
      </c>
      <c r="S53" s="10">
        <v>388.83926053021202</v>
      </c>
      <c r="T53" s="10">
        <v>391.69106650493597</v>
      </c>
      <c r="U53" s="10">
        <v>409.02728524759698</v>
      </c>
      <c r="V53" s="10">
        <v>423.74866767910697</v>
      </c>
      <c r="W53" s="10">
        <v>439.739720104068</v>
      </c>
      <c r="X53" s="10">
        <v>502.215871232079</v>
      </c>
      <c r="Y53" s="10">
        <v>485.92322978897101</v>
      </c>
      <c r="Z53" s="10">
        <v>543.64188454546604</v>
      </c>
      <c r="AA53" s="10">
        <v>679.06616477274804</v>
      </c>
      <c r="AB53" s="10">
        <v>884.05048556056602</v>
      </c>
      <c r="AC53" s="10">
        <v>1056.70878514724</v>
      </c>
      <c r="AD53" s="10">
        <v>1250.31536030283</v>
      </c>
      <c r="AE53" s="10">
        <v>1447.5388423178499</v>
      </c>
      <c r="AF53" s="10">
        <v>1662.79996066385</v>
      </c>
      <c r="AG53" s="10">
        <v>1899.0140646222301</v>
      </c>
      <c r="AH53" s="10">
        <v>2146.3559377435499</v>
      </c>
      <c r="AI53" s="10">
        <v>2402.5894447939099</v>
      </c>
      <c r="AJ53" s="10">
        <v>2663.5211297740302</v>
      </c>
      <c r="AK53" s="10">
        <v>2947.1877238900202</v>
      </c>
      <c r="AL53" s="10">
        <v>3234.2859119310101</v>
      </c>
      <c r="AM53" s="10">
        <v>3487.7133738273601</v>
      </c>
      <c r="AN53" s="10">
        <v>3736.0156795795501</v>
      </c>
      <c r="AO53" s="10">
        <v>3970.2840647770699</v>
      </c>
      <c r="AP53" s="10">
        <v>4197.0649098235199</v>
      </c>
      <c r="AQ53" s="10">
        <v>4461.5913451655897</v>
      </c>
      <c r="AR53" s="10">
        <v>4647.6848736469001</v>
      </c>
      <c r="AS53" s="10">
        <v>4817.5345079589597</v>
      </c>
    </row>
    <row r="54" spans="1:45" x14ac:dyDescent="0.2">
      <c r="A54" s="10" t="s">
        <v>119</v>
      </c>
      <c r="B54" s="10" t="s">
        <v>121</v>
      </c>
      <c r="C54" s="10" t="s">
        <v>111</v>
      </c>
      <c r="D54" s="11"/>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9.7200000000000006</v>
      </c>
      <c r="X54" s="10">
        <v>42.73</v>
      </c>
      <c r="Y54" s="10">
        <v>76.22</v>
      </c>
      <c r="Z54" s="10">
        <v>84.09</v>
      </c>
      <c r="AA54" s="10">
        <v>0.56026996655382</v>
      </c>
      <c r="AB54" s="10">
        <v>0.59797449960842397</v>
      </c>
      <c r="AC54" s="10">
        <v>0.76274072976474405</v>
      </c>
      <c r="AD54" s="10">
        <v>0.91196610290690805</v>
      </c>
      <c r="AE54" s="10">
        <v>1.0650930073099401</v>
      </c>
      <c r="AF54" s="10">
        <v>1.2068896893019401</v>
      </c>
      <c r="AG54" s="10">
        <v>1.32955412775031</v>
      </c>
      <c r="AH54" s="10">
        <v>1.4241480561117299</v>
      </c>
      <c r="AI54" s="10">
        <v>1.4611147007063301</v>
      </c>
      <c r="AJ54" s="10">
        <v>1.4805220456355599</v>
      </c>
      <c r="AK54" s="10">
        <v>1.4899313786477999</v>
      </c>
      <c r="AL54" s="10">
        <v>1.4913286144792099</v>
      </c>
      <c r="AM54" s="10">
        <v>1.4875077508629</v>
      </c>
      <c r="AN54" s="10">
        <v>1.4808506750563899</v>
      </c>
      <c r="AO54" s="10">
        <v>1.4732622351548701</v>
      </c>
      <c r="AP54" s="10">
        <v>1.46773029310805</v>
      </c>
      <c r="AQ54" s="10">
        <v>1.4661351977646</v>
      </c>
      <c r="AR54" s="10">
        <v>1.4699032130888401</v>
      </c>
      <c r="AS54" s="10">
        <v>1.4765786197728801</v>
      </c>
    </row>
    <row r="55" spans="1:45" x14ac:dyDescent="0.2">
      <c r="A55" s="10" t="s">
        <v>119</v>
      </c>
      <c r="B55" s="10" t="s">
        <v>125</v>
      </c>
      <c r="C55" s="10" t="s">
        <v>111</v>
      </c>
      <c r="D55" s="11" t="str">
        <f>HYPERLINK("#Notes!A13","[note 10]")</f>
        <v>[note 10]</v>
      </c>
      <c r="E55" s="10">
        <v>13432.498853539701</v>
      </c>
      <c r="F55" s="10">
        <v>13432.498853539701</v>
      </c>
      <c r="G55" s="10">
        <v>13432.498853539701</v>
      </c>
      <c r="H55" s="10">
        <v>13432.498853539701</v>
      </c>
      <c r="I55" s="10">
        <v>13432.498853539701</v>
      </c>
      <c r="J55" s="10">
        <v>13432.498853539701</v>
      </c>
      <c r="K55" s="10">
        <v>13432.498853539701</v>
      </c>
      <c r="L55" s="10">
        <v>13432.498853539701</v>
      </c>
      <c r="M55" s="10">
        <v>13432.498853539701</v>
      </c>
      <c r="N55" s="10">
        <v>12750.962740040201</v>
      </c>
      <c r="O55" s="10">
        <v>12290.4079965606</v>
      </c>
      <c r="P55" s="10">
        <v>12794.651332760101</v>
      </c>
      <c r="Q55" s="10">
        <v>12401.236887360301</v>
      </c>
      <c r="R55" s="10">
        <v>12422.528088277501</v>
      </c>
      <c r="S55" s="10">
        <v>12427.921610776801</v>
      </c>
      <c r="T55" s="10">
        <v>12516.411292634</v>
      </c>
      <c r="U55" s="10">
        <v>12526.476927486399</v>
      </c>
      <c r="V55" s="10">
        <v>13461.492404700401</v>
      </c>
      <c r="W55" s="10">
        <v>13559.9153607021</v>
      </c>
      <c r="X55" s="10">
        <v>13603.7062964221</v>
      </c>
      <c r="Y55" s="10">
        <v>5641.1521634404498</v>
      </c>
      <c r="Z55" s="10">
        <v>5176.0067507597496</v>
      </c>
      <c r="AA55" s="10">
        <v>13038.582246506099</v>
      </c>
      <c r="AB55" s="10">
        <v>12690.4131827404</v>
      </c>
      <c r="AC55" s="10">
        <v>12733.718094850499</v>
      </c>
      <c r="AD55" s="10">
        <v>13043.604419892499</v>
      </c>
      <c r="AE55" s="10">
        <v>13242.495481026101</v>
      </c>
      <c r="AF55" s="10">
        <v>13373.388979244301</v>
      </c>
      <c r="AG55" s="10">
        <v>13415.2057278428</v>
      </c>
      <c r="AH55" s="10">
        <v>13436.479867546601</v>
      </c>
      <c r="AI55" s="10">
        <v>13495.482598955299</v>
      </c>
      <c r="AJ55" s="10">
        <v>13444.596245249601</v>
      </c>
      <c r="AK55" s="10">
        <v>13512.3514686912</v>
      </c>
      <c r="AL55" s="10">
        <v>13400.709976587301</v>
      </c>
      <c r="AM55" s="10">
        <v>13291.641806308</v>
      </c>
      <c r="AN55" s="10">
        <v>13133.761455064499</v>
      </c>
      <c r="AO55" s="10">
        <v>13016.1253548153</v>
      </c>
      <c r="AP55" s="10">
        <v>12980.4716732284</v>
      </c>
      <c r="AQ55" s="10">
        <v>13147.000741119</v>
      </c>
      <c r="AR55" s="10">
        <v>13245.1629251376</v>
      </c>
      <c r="AS55" s="10">
        <v>13238.356404288799</v>
      </c>
    </row>
    <row r="56" spans="1:45" x14ac:dyDescent="0.2">
      <c r="A56" s="10" t="s">
        <v>119</v>
      </c>
      <c r="B56" s="10" t="s">
        <v>126</v>
      </c>
      <c r="C56" s="10" t="s">
        <v>111</v>
      </c>
      <c r="D56" s="11"/>
      <c r="E56" s="10">
        <v>638.84</v>
      </c>
      <c r="F56" s="10">
        <v>664.26</v>
      </c>
      <c r="G56" s="10">
        <v>661.62000000000103</v>
      </c>
      <c r="H56" s="10">
        <v>666.91</v>
      </c>
      <c r="I56" s="10">
        <v>699.94000000000096</v>
      </c>
      <c r="J56" s="10">
        <v>633.78999999999905</v>
      </c>
      <c r="K56" s="10">
        <v>631.88000000000102</v>
      </c>
      <c r="L56" s="10">
        <v>646.35999999999899</v>
      </c>
      <c r="M56" s="10">
        <v>657.64</v>
      </c>
      <c r="N56" s="10">
        <v>656.16000000000099</v>
      </c>
      <c r="O56" s="10">
        <v>659.76000000000101</v>
      </c>
      <c r="P56" s="10">
        <v>650.59</v>
      </c>
      <c r="Q56" s="10">
        <v>672.61999999999898</v>
      </c>
      <c r="R56" s="10">
        <v>667.42000000000098</v>
      </c>
      <c r="S56" s="10">
        <v>675.780000000001</v>
      </c>
      <c r="T56" s="10">
        <v>673.67000000000098</v>
      </c>
      <c r="U56" s="10">
        <v>666.41000000000099</v>
      </c>
      <c r="V56" s="10">
        <v>661.42</v>
      </c>
      <c r="W56" s="10">
        <v>658.27</v>
      </c>
      <c r="X56" s="10">
        <v>601.16999999999996</v>
      </c>
      <c r="Y56" s="10">
        <v>471.87000000000103</v>
      </c>
      <c r="Z56" s="10">
        <v>551.66</v>
      </c>
      <c r="AA56" s="10">
        <v>640.28666666666595</v>
      </c>
      <c r="AB56" s="10">
        <v>645.450928940057</v>
      </c>
      <c r="AC56" s="10">
        <v>649.38210014375795</v>
      </c>
      <c r="AD56" s="10">
        <v>653.55848405606105</v>
      </c>
      <c r="AE56" s="10">
        <v>658.29545521142097</v>
      </c>
      <c r="AF56" s="10">
        <v>662.45053440460595</v>
      </c>
      <c r="AG56" s="10">
        <v>666.68427823632499</v>
      </c>
      <c r="AH56" s="10">
        <v>670.99873459697994</v>
      </c>
      <c r="AI56" s="10">
        <v>675.32499709170202</v>
      </c>
      <c r="AJ56" s="10">
        <v>679.57975508885704</v>
      </c>
      <c r="AK56" s="10">
        <v>684.07083402441197</v>
      </c>
      <c r="AL56" s="10">
        <v>688.64575794051302</v>
      </c>
      <c r="AM56" s="10">
        <v>684.08961844138105</v>
      </c>
      <c r="AN56" s="10">
        <v>676.75212161572097</v>
      </c>
      <c r="AO56" s="10">
        <v>679.35783260589403</v>
      </c>
      <c r="AP56" s="10">
        <v>675.78083866711404</v>
      </c>
      <c r="AQ56" s="10">
        <v>677.65056525179398</v>
      </c>
      <c r="AR56" s="10">
        <v>676.24948982265198</v>
      </c>
      <c r="AS56" s="10">
        <v>680.42049622520597</v>
      </c>
    </row>
    <row r="57" spans="1:45" x14ac:dyDescent="0.2">
      <c r="A57" s="10" t="s">
        <v>119</v>
      </c>
      <c r="B57" s="10" t="s">
        <v>127</v>
      </c>
      <c r="C57" s="10" t="s">
        <v>111</v>
      </c>
      <c r="D57" s="11"/>
      <c r="E57" s="10">
        <v>41070.660000000003</v>
      </c>
      <c r="F57" s="10">
        <v>41096.559999999903</v>
      </c>
      <c r="G57" s="10">
        <v>41936.080000000104</v>
      </c>
      <c r="H57" s="10">
        <v>41822.639999999999</v>
      </c>
      <c r="I57" s="10">
        <v>42220.85</v>
      </c>
      <c r="J57" s="10">
        <v>42506.76</v>
      </c>
      <c r="K57" s="10">
        <v>42512.639999999999</v>
      </c>
      <c r="L57" s="10">
        <v>42884.4</v>
      </c>
      <c r="M57" s="10">
        <v>41097.67</v>
      </c>
      <c r="N57" s="10">
        <v>39634.890000000101</v>
      </c>
      <c r="O57" s="10">
        <v>39159.26</v>
      </c>
      <c r="P57" s="10">
        <v>38646.0099999999</v>
      </c>
      <c r="Q57" s="10">
        <v>38508.15</v>
      </c>
      <c r="R57" s="10">
        <v>38176.910000000098</v>
      </c>
      <c r="S57" s="10">
        <v>38713.24</v>
      </c>
      <c r="T57" s="10">
        <v>39509.620000000003</v>
      </c>
      <c r="U57" s="10">
        <v>40429.269999999997</v>
      </c>
      <c r="V57" s="10">
        <v>40521.79</v>
      </c>
      <c r="W57" s="10">
        <v>39958.750000000102</v>
      </c>
      <c r="X57" s="10">
        <v>39146.19</v>
      </c>
      <c r="Y57" s="10">
        <v>31792.19</v>
      </c>
      <c r="Z57" s="10">
        <v>35228.589999999997</v>
      </c>
      <c r="AA57" s="10">
        <v>36763.355523803599</v>
      </c>
      <c r="AB57" s="10">
        <v>37329.098320918099</v>
      </c>
      <c r="AC57" s="10">
        <v>37608.6332539742</v>
      </c>
      <c r="AD57" s="10">
        <v>37375.308830427297</v>
      </c>
      <c r="AE57" s="10">
        <v>36673.496678423202</v>
      </c>
      <c r="AF57" s="10">
        <v>35873.513375770897</v>
      </c>
      <c r="AG57" s="10">
        <v>35087.106631361399</v>
      </c>
      <c r="AH57" s="10">
        <v>34269.841354661701</v>
      </c>
      <c r="AI57" s="10">
        <v>33257.878422948103</v>
      </c>
      <c r="AJ57" s="10">
        <v>32380.1908173876</v>
      </c>
      <c r="AK57" s="10">
        <v>31558.936947004499</v>
      </c>
      <c r="AL57" s="10">
        <v>30840.079399850099</v>
      </c>
      <c r="AM57" s="10">
        <v>30142.862191792701</v>
      </c>
      <c r="AN57" s="10">
        <v>29545.7504663912</v>
      </c>
      <c r="AO57" s="10">
        <v>28948.171158417801</v>
      </c>
      <c r="AP57" s="10">
        <v>28417.787634466</v>
      </c>
      <c r="AQ57" s="10">
        <v>27898.252275503699</v>
      </c>
      <c r="AR57" s="10">
        <v>27583.8083113705</v>
      </c>
      <c r="AS57" s="10">
        <v>27295.522385466102</v>
      </c>
    </row>
    <row r="58" spans="1:45" x14ac:dyDescent="0.2">
      <c r="A58" s="10" t="s">
        <v>119</v>
      </c>
      <c r="B58" s="10" t="s">
        <v>128</v>
      </c>
      <c r="C58" s="10" t="s">
        <v>111</v>
      </c>
      <c r="D58" s="11"/>
      <c r="E58" s="10">
        <v>1032.45</v>
      </c>
      <c r="F58" s="10">
        <v>843.89</v>
      </c>
      <c r="G58" s="10">
        <v>702.46</v>
      </c>
      <c r="H58" s="10">
        <v>1234.31</v>
      </c>
      <c r="I58" s="10">
        <v>1195.98</v>
      </c>
      <c r="J58" s="10">
        <v>1370.31</v>
      </c>
      <c r="K58" s="10">
        <v>1812.29</v>
      </c>
      <c r="L58" s="10">
        <v>1618.17</v>
      </c>
      <c r="M58" s="10">
        <v>1013.93</v>
      </c>
      <c r="N58" s="10">
        <v>950.88</v>
      </c>
      <c r="O58" s="10">
        <v>948.24</v>
      </c>
      <c r="P58" s="10">
        <v>893.9</v>
      </c>
      <c r="Q58" s="10">
        <v>833.19</v>
      </c>
      <c r="R58" s="10">
        <v>736.18</v>
      </c>
      <c r="S58" s="10">
        <v>698.65</v>
      </c>
      <c r="T58" s="10">
        <v>905.95</v>
      </c>
      <c r="U58" s="10">
        <v>944.78</v>
      </c>
      <c r="V58" s="10">
        <v>926.68</v>
      </c>
      <c r="W58" s="10">
        <v>910.87</v>
      </c>
      <c r="X58" s="10">
        <v>936.69</v>
      </c>
      <c r="Y58" s="10">
        <v>576.30999999999995</v>
      </c>
      <c r="Z58" s="10">
        <v>636.24</v>
      </c>
      <c r="AA58" s="10">
        <v>924.74666666666701</v>
      </c>
      <c r="AB58" s="10">
        <v>924.74666666666701</v>
      </c>
      <c r="AC58" s="10">
        <v>924.74666666666701</v>
      </c>
      <c r="AD58" s="10">
        <v>924.74666666666701</v>
      </c>
      <c r="AE58" s="10">
        <v>924.74666666666701</v>
      </c>
      <c r="AF58" s="10">
        <v>924.74666666666701</v>
      </c>
      <c r="AG58" s="10">
        <v>924.74666666666701</v>
      </c>
      <c r="AH58" s="10">
        <v>924.74666666666701</v>
      </c>
      <c r="AI58" s="10">
        <v>924.74666666666701</v>
      </c>
      <c r="AJ58" s="10">
        <v>924.74666666666701</v>
      </c>
      <c r="AK58" s="10">
        <v>924.74666666666701</v>
      </c>
      <c r="AL58" s="10">
        <v>924.74666666666701</v>
      </c>
      <c r="AM58" s="10">
        <v>924.74666666666701</v>
      </c>
      <c r="AN58" s="10">
        <v>924.74666666666701</v>
      </c>
      <c r="AO58" s="10">
        <v>924.74666666666701</v>
      </c>
      <c r="AP58" s="10">
        <v>924.74666666666701</v>
      </c>
      <c r="AQ58" s="10">
        <v>924.74666666666701</v>
      </c>
      <c r="AR58" s="10">
        <v>924.74666666666701</v>
      </c>
      <c r="AS58" s="10">
        <v>924.74666666666701</v>
      </c>
    </row>
    <row r="59" spans="1:45" x14ac:dyDescent="0.2">
      <c r="A59" s="10" t="s">
        <v>119</v>
      </c>
      <c r="B59" s="10" t="s">
        <v>123</v>
      </c>
      <c r="C59" s="10" t="s">
        <v>111</v>
      </c>
      <c r="D59" s="11" t="str">
        <f>HYPERLINK("#Notes!A14","[note 11]")</f>
        <v>[note 11]</v>
      </c>
      <c r="E59" s="10">
        <v>0</v>
      </c>
      <c r="F59" s="10">
        <v>0</v>
      </c>
      <c r="G59" s="10">
        <v>2.4679696793555901</v>
      </c>
      <c r="H59" s="10">
        <v>15.6304746359188</v>
      </c>
      <c r="I59" s="10">
        <v>17.275787755489201</v>
      </c>
      <c r="J59" s="10">
        <v>75.023197939612999</v>
      </c>
      <c r="K59" s="10">
        <v>192.53690553707</v>
      </c>
      <c r="L59" s="10">
        <v>371.63778288552697</v>
      </c>
      <c r="M59" s="10">
        <v>844.90147058310299</v>
      </c>
      <c r="N59" s="10">
        <v>1039.09074334921</v>
      </c>
      <c r="O59" s="10">
        <v>1218.3721471616</v>
      </c>
      <c r="P59" s="10">
        <v>1128.19080622824</v>
      </c>
      <c r="Q59" s="10">
        <v>958.07645757080002</v>
      </c>
      <c r="R59" s="10">
        <v>1092.0129930624601</v>
      </c>
      <c r="S59" s="10">
        <v>1243.2929770220801</v>
      </c>
      <c r="T59" s="10">
        <v>998.13426809662303</v>
      </c>
      <c r="U59" s="10">
        <v>1009.94117824823</v>
      </c>
      <c r="V59" s="10">
        <v>997.50035293950702</v>
      </c>
      <c r="W59" s="10">
        <v>1365.8463959646101</v>
      </c>
      <c r="X59" s="10">
        <v>1737.36481397493</v>
      </c>
      <c r="Y59" s="10">
        <v>1639.8515136327801</v>
      </c>
      <c r="Z59" s="10">
        <v>1464.22205701751</v>
      </c>
      <c r="AA59" s="10">
        <v>2600.89374901772</v>
      </c>
      <c r="AB59" s="10">
        <v>2785.9766938715802</v>
      </c>
      <c r="AC59" s="10">
        <v>2936.7847602921302</v>
      </c>
      <c r="AD59" s="10">
        <v>3034.65965380957</v>
      </c>
      <c r="AE59" s="10">
        <v>3111.3283768842698</v>
      </c>
      <c r="AF59" s="10">
        <v>3173.6373782354899</v>
      </c>
      <c r="AG59" s="10">
        <v>3237.8968248015999</v>
      </c>
      <c r="AH59" s="10">
        <v>3294.98244919023</v>
      </c>
      <c r="AI59" s="10">
        <v>3316.9766549359201</v>
      </c>
      <c r="AJ59" s="10">
        <v>3336.1385888676</v>
      </c>
      <c r="AK59" s="10">
        <v>3370.9767031790102</v>
      </c>
      <c r="AL59" s="10">
        <v>3309.8013708988701</v>
      </c>
      <c r="AM59" s="10">
        <v>3251.3634516268899</v>
      </c>
      <c r="AN59" s="10">
        <v>3181.9003372463098</v>
      </c>
      <c r="AO59" s="10">
        <v>3153.74118197592</v>
      </c>
      <c r="AP59" s="10">
        <v>3138.8735030749999</v>
      </c>
      <c r="AQ59" s="10">
        <v>3135.67840573988</v>
      </c>
      <c r="AR59" s="10">
        <v>3153.0602991454598</v>
      </c>
      <c r="AS59" s="10">
        <v>3172.2934059108602</v>
      </c>
    </row>
    <row r="60" spans="1:45" x14ac:dyDescent="0.2">
      <c r="A60" s="10" t="s">
        <v>119</v>
      </c>
      <c r="B60" s="10" t="s">
        <v>124</v>
      </c>
      <c r="C60" s="10" t="s">
        <v>111</v>
      </c>
      <c r="D60" s="11"/>
      <c r="E60" s="10">
        <v>0</v>
      </c>
      <c r="F60" s="10">
        <v>0</v>
      </c>
      <c r="G60" s="10">
        <v>0</v>
      </c>
      <c r="H60" s="10">
        <v>0</v>
      </c>
      <c r="I60" s="10">
        <v>0</v>
      </c>
      <c r="J60" s="10">
        <v>2.9200000000000101</v>
      </c>
      <c r="K60" s="10">
        <v>13.71</v>
      </c>
      <c r="L60" s="10">
        <v>13.71</v>
      </c>
      <c r="M60" s="10">
        <v>13.51</v>
      </c>
      <c r="N60" s="10">
        <v>13.48</v>
      </c>
      <c r="O60" s="10">
        <v>13.61</v>
      </c>
      <c r="P60" s="10">
        <v>11.07</v>
      </c>
      <c r="Q60" s="10">
        <v>11.6</v>
      </c>
      <c r="R60" s="10">
        <v>9.8799999999999901</v>
      </c>
      <c r="S60" s="10">
        <v>9.3600000000000101</v>
      </c>
      <c r="T60" s="10">
        <v>9.3600000000000101</v>
      </c>
      <c r="U60" s="10">
        <v>10.8</v>
      </c>
      <c r="V60" s="10">
        <v>10.77</v>
      </c>
      <c r="W60" s="10">
        <v>10.77</v>
      </c>
      <c r="X60" s="10">
        <v>10.77</v>
      </c>
      <c r="Y60" s="10">
        <v>9.46999999999999</v>
      </c>
      <c r="Z60" s="10">
        <v>10.050000000000001</v>
      </c>
      <c r="AA60" s="10">
        <v>10.77</v>
      </c>
      <c r="AB60" s="10">
        <v>10.77</v>
      </c>
      <c r="AC60" s="10">
        <v>10.77</v>
      </c>
      <c r="AD60" s="10">
        <v>10.77</v>
      </c>
      <c r="AE60" s="10">
        <v>10.77</v>
      </c>
      <c r="AF60" s="10">
        <v>10.77</v>
      </c>
      <c r="AG60" s="10">
        <v>10.77</v>
      </c>
      <c r="AH60" s="10">
        <v>10.77</v>
      </c>
      <c r="AI60" s="10">
        <v>10.77</v>
      </c>
      <c r="AJ60" s="10">
        <v>10.77</v>
      </c>
      <c r="AK60" s="10">
        <v>10.77</v>
      </c>
      <c r="AL60" s="10">
        <v>10.77</v>
      </c>
      <c r="AM60" s="10">
        <v>10.77</v>
      </c>
      <c r="AN60" s="10">
        <v>10.77</v>
      </c>
      <c r="AO60" s="10">
        <v>10.77</v>
      </c>
      <c r="AP60" s="10">
        <v>10.77</v>
      </c>
      <c r="AQ60" s="10">
        <v>10.77</v>
      </c>
      <c r="AR60" s="10">
        <v>10.77</v>
      </c>
      <c r="AS60" s="10">
        <v>10.77</v>
      </c>
    </row>
    <row r="61" spans="1:45" ht="35" customHeight="1" x14ac:dyDescent="0.2">
      <c r="A61" s="10" t="s">
        <v>129</v>
      </c>
      <c r="B61" s="10" t="s">
        <v>125</v>
      </c>
      <c r="C61" s="10" t="s">
        <v>111</v>
      </c>
      <c r="D61" s="11"/>
      <c r="E61" s="10">
        <v>12132.4316351128</v>
      </c>
      <c r="F61" s="10">
        <v>12132.4316351128</v>
      </c>
      <c r="G61" s="10">
        <v>12132.4316351128</v>
      </c>
      <c r="H61" s="10">
        <v>12132.4316351128</v>
      </c>
      <c r="I61" s="10">
        <v>12132.4316351128</v>
      </c>
      <c r="J61" s="10">
        <v>12132.4316351128</v>
      </c>
      <c r="K61" s="10">
        <v>12132.4316351128</v>
      </c>
      <c r="L61" s="10">
        <v>12132.4316351128</v>
      </c>
      <c r="M61" s="10">
        <v>12132.4316351128</v>
      </c>
      <c r="N61" s="10">
        <v>11527.033403269301</v>
      </c>
      <c r="O61" s="10">
        <v>11062.4542171103</v>
      </c>
      <c r="P61" s="10">
        <v>11592.6854206632</v>
      </c>
      <c r="Q61" s="10">
        <v>11249.436602038801</v>
      </c>
      <c r="R61" s="10">
        <v>11323.588890160099</v>
      </c>
      <c r="S61" s="10">
        <v>11379.5267222818</v>
      </c>
      <c r="T61" s="10">
        <v>11578.6521137855</v>
      </c>
      <c r="U61" s="10">
        <v>11614.1972709616</v>
      </c>
      <c r="V61" s="10">
        <v>12510.813705533301</v>
      </c>
      <c r="W61" s="10">
        <v>12642.2061734827</v>
      </c>
      <c r="X61" s="10">
        <v>12700.868751046901</v>
      </c>
      <c r="Y61" s="10">
        <v>5086.0323019217003</v>
      </c>
      <c r="Z61" s="10">
        <v>4624.1001309232797</v>
      </c>
      <c r="AA61" s="10">
        <v>12181.199172766101</v>
      </c>
      <c r="AB61" s="10">
        <v>11837.475862703201</v>
      </c>
      <c r="AC61" s="10">
        <v>11884.6019434879</v>
      </c>
      <c r="AD61" s="10">
        <v>12196.579297100499</v>
      </c>
      <c r="AE61" s="10">
        <v>12404.7052283022</v>
      </c>
      <c r="AF61" s="10">
        <v>12537.176975795401</v>
      </c>
      <c r="AG61" s="10">
        <v>12580.116704892</v>
      </c>
      <c r="AH61" s="10">
        <v>12604.980699456901</v>
      </c>
      <c r="AI61" s="10">
        <v>12658.206941370199</v>
      </c>
      <c r="AJ61" s="10">
        <v>12614.136154468501</v>
      </c>
      <c r="AK61" s="10">
        <v>12680.1759506997</v>
      </c>
      <c r="AL61" s="10">
        <v>12587.956061366</v>
      </c>
      <c r="AM61" s="10">
        <v>12477.2164905193</v>
      </c>
      <c r="AN61" s="10">
        <v>12320.3956519322</v>
      </c>
      <c r="AO61" s="10">
        <v>12202.5618341231</v>
      </c>
      <c r="AP61" s="10">
        <v>12166.7242952375</v>
      </c>
      <c r="AQ61" s="10">
        <v>12328.575757583199</v>
      </c>
      <c r="AR61" s="10">
        <v>12423.759225137699</v>
      </c>
      <c r="AS61" s="10">
        <v>12421.7405211595</v>
      </c>
    </row>
    <row r="62" spans="1:45" x14ac:dyDescent="0.2">
      <c r="A62" s="10" t="s">
        <v>129</v>
      </c>
      <c r="B62" s="10" t="s">
        <v>123</v>
      </c>
      <c r="C62" s="10" t="s">
        <v>111</v>
      </c>
      <c r="D62" s="11"/>
      <c r="E62" s="10">
        <v>0</v>
      </c>
      <c r="F62" s="10">
        <v>0</v>
      </c>
      <c r="G62" s="10">
        <v>0</v>
      </c>
      <c r="H62" s="10">
        <v>0</v>
      </c>
      <c r="I62" s="10">
        <v>0</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25.430336243309199</v>
      </c>
      <c r="AB62" s="10">
        <v>49.5290008160406</v>
      </c>
      <c r="AC62" s="10">
        <v>74.746051317621095</v>
      </c>
      <c r="AD62" s="10">
        <v>102.492952229598</v>
      </c>
      <c r="AE62" s="10">
        <v>130.57608027687701</v>
      </c>
      <c r="AF62" s="10">
        <v>158.69910459480801</v>
      </c>
      <c r="AG62" s="10">
        <v>186.17426956611499</v>
      </c>
      <c r="AH62" s="10">
        <v>213.644355931181</v>
      </c>
      <c r="AI62" s="10">
        <v>241.876749313468</v>
      </c>
      <c r="AJ62" s="10">
        <v>262.51492607822598</v>
      </c>
      <c r="AK62" s="10">
        <v>287.44905258448898</v>
      </c>
      <c r="AL62" s="10">
        <v>310.88631280374398</v>
      </c>
      <c r="AM62" s="10">
        <v>335.77736121672802</v>
      </c>
      <c r="AN62" s="10">
        <v>361.35106593133298</v>
      </c>
      <c r="AO62" s="10">
        <v>390.13919822126098</v>
      </c>
      <c r="AP62" s="10">
        <v>424.13684981836099</v>
      </c>
      <c r="AQ62" s="10">
        <v>468.72604224239501</v>
      </c>
      <c r="AR62" s="10">
        <v>515.29230646801602</v>
      </c>
      <c r="AS62" s="10">
        <v>562.22259289693204</v>
      </c>
    </row>
    <row r="63" spans="1:45"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S63"/>
  <sheetViews>
    <sheetView workbookViewId="0"/>
  </sheetViews>
  <sheetFormatPr baseColWidth="10" defaultColWidth="13.33203125" defaultRowHeight="15" x14ac:dyDescent="0.2"/>
  <cols>
    <col min="1" max="1" width="46.33203125" customWidth="1"/>
    <col min="2" max="2" width="42.83203125" customWidth="1"/>
    <col min="3" max="3" width="7.83203125" customWidth="1"/>
    <col min="4" max="4" width="12.5" customWidth="1"/>
    <col min="5" max="45" width="9" customWidth="1"/>
    <col min="46" max="46" width="13.33203125" customWidth="1"/>
  </cols>
  <sheetData>
    <row r="1" spans="1:45" ht="21" x14ac:dyDescent="0.25">
      <c r="A1" s="5" t="s">
        <v>131</v>
      </c>
    </row>
    <row r="2" spans="1:45" x14ac:dyDescent="0.2">
      <c r="A2" t="s">
        <v>64</v>
      </c>
    </row>
    <row r="3" spans="1:45" ht="16" x14ac:dyDescent="0.2">
      <c r="A3" s="6" t="s">
        <v>65</v>
      </c>
      <c r="B3" s="6" t="s">
        <v>66</v>
      </c>
      <c r="C3" s="6" t="s">
        <v>67</v>
      </c>
      <c r="D3" s="6" t="s">
        <v>38</v>
      </c>
      <c r="E3" s="9" t="s">
        <v>68</v>
      </c>
      <c r="F3" s="9" t="s">
        <v>69</v>
      </c>
      <c r="G3" s="9" t="s">
        <v>70</v>
      </c>
      <c r="H3" s="9" t="s">
        <v>71</v>
      </c>
      <c r="I3" s="9" t="s">
        <v>72</v>
      </c>
      <c r="J3" s="9" t="s">
        <v>73</v>
      </c>
      <c r="K3" s="9" t="s">
        <v>74</v>
      </c>
      <c r="L3" s="9" t="s">
        <v>75</v>
      </c>
      <c r="M3" s="9" t="s">
        <v>76</v>
      </c>
      <c r="N3" s="9" t="s">
        <v>77</v>
      </c>
      <c r="O3" s="9" t="s">
        <v>78</v>
      </c>
      <c r="P3" s="9" t="s">
        <v>79</v>
      </c>
      <c r="Q3" s="9" t="s">
        <v>80</v>
      </c>
      <c r="R3" s="9" t="s">
        <v>81</v>
      </c>
      <c r="S3" s="9" t="s">
        <v>82</v>
      </c>
      <c r="T3" s="9" t="s">
        <v>83</v>
      </c>
      <c r="U3" s="9" t="s">
        <v>84</v>
      </c>
      <c r="V3" s="9" t="s">
        <v>85</v>
      </c>
      <c r="W3" s="9" t="s">
        <v>86</v>
      </c>
      <c r="X3" s="9" t="s">
        <v>87</v>
      </c>
      <c r="Y3" s="9" t="s">
        <v>88</v>
      </c>
      <c r="Z3" s="9" t="s">
        <v>89</v>
      </c>
      <c r="AA3" s="9" t="s">
        <v>90</v>
      </c>
      <c r="AB3" s="9" t="s">
        <v>91</v>
      </c>
      <c r="AC3" s="9" t="s">
        <v>92</v>
      </c>
      <c r="AD3" s="9" t="s">
        <v>93</v>
      </c>
      <c r="AE3" s="9" t="s">
        <v>94</v>
      </c>
      <c r="AF3" s="9" t="s">
        <v>95</v>
      </c>
      <c r="AG3" s="9" t="s">
        <v>96</v>
      </c>
      <c r="AH3" s="9" t="s">
        <v>97</v>
      </c>
      <c r="AI3" s="9" t="s">
        <v>98</v>
      </c>
      <c r="AJ3" s="9" t="s">
        <v>99</v>
      </c>
      <c r="AK3" s="9" t="s">
        <v>100</v>
      </c>
      <c r="AL3" s="9" t="s">
        <v>101</v>
      </c>
      <c r="AM3" s="9" t="s">
        <v>102</v>
      </c>
      <c r="AN3" s="9" t="s">
        <v>103</v>
      </c>
      <c r="AO3" s="9" t="s">
        <v>104</v>
      </c>
      <c r="AP3" s="9" t="s">
        <v>105</v>
      </c>
      <c r="AQ3" s="9" t="s">
        <v>106</v>
      </c>
      <c r="AR3" s="9" t="s">
        <v>107</v>
      </c>
      <c r="AS3" s="9" t="s">
        <v>108</v>
      </c>
    </row>
    <row r="4" spans="1:45" ht="35" customHeight="1" x14ac:dyDescent="0.2">
      <c r="A4" s="10" t="s">
        <v>109</v>
      </c>
      <c r="B4" s="10" t="s">
        <v>110</v>
      </c>
      <c r="C4" s="10" t="s">
        <v>111</v>
      </c>
      <c r="D4" s="11"/>
      <c r="E4" s="10">
        <v>157919.433693914</v>
      </c>
      <c r="F4" s="10">
        <v>159710.19896858701</v>
      </c>
      <c r="G4" s="10">
        <v>155783.17537677399</v>
      </c>
      <c r="H4" s="10">
        <v>157497.33528883301</v>
      </c>
      <c r="I4" s="10">
        <v>159218.37763073499</v>
      </c>
      <c r="J4" s="10">
        <v>157983.48491695401</v>
      </c>
      <c r="K4" s="10">
        <v>155233.01569830501</v>
      </c>
      <c r="L4" s="10">
        <v>152455.77877086101</v>
      </c>
      <c r="M4" s="10">
        <v>152789.702145435</v>
      </c>
      <c r="N4" s="10">
        <v>143078.483405495</v>
      </c>
      <c r="O4" s="10">
        <v>149001.949819067</v>
      </c>
      <c r="P4" s="10">
        <v>137294.17359316899</v>
      </c>
      <c r="Q4" s="10">
        <v>140802.07457902801</v>
      </c>
      <c r="R4" s="10">
        <v>141265.429904752</v>
      </c>
      <c r="S4" s="10">
        <v>134025.067332334</v>
      </c>
      <c r="T4" s="10">
        <v>136692.171100429</v>
      </c>
      <c r="U4" s="10">
        <v>138745.70634541201</v>
      </c>
      <c r="V4" s="10">
        <v>138526.705601625</v>
      </c>
      <c r="W4" s="10">
        <v>139845.10586646799</v>
      </c>
      <c r="X4" s="10">
        <v>138372.55251645</v>
      </c>
      <c r="Y4" s="10">
        <v>119888.16050909201</v>
      </c>
      <c r="Z4" s="10">
        <v>127032.860481553</v>
      </c>
      <c r="AA4" s="10">
        <v>132642.40777227501</v>
      </c>
      <c r="AB4" s="10">
        <v>129398.339686033</v>
      </c>
      <c r="AC4" s="10">
        <v>127032.67526357601</v>
      </c>
      <c r="AD4" s="10">
        <v>124059.703375185</v>
      </c>
      <c r="AE4" s="10">
        <v>121645.983422212</v>
      </c>
      <c r="AF4" s="10">
        <v>122398.082737435</v>
      </c>
      <c r="AG4" s="10">
        <v>123193.550542009</v>
      </c>
      <c r="AH4" s="10">
        <v>123629.85201234699</v>
      </c>
      <c r="AI4" s="10">
        <v>123986.395573517</v>
      </c>
      <c r="AJ4" s="10">
        <v>124391.345211147</v>
      </c>
      <c r="AK4" s="10">
        <v>124706.915677044</v>
      </c>
      <c r="AL4" s="10">
        <v>124747.750071264</v>
      </c>
      <c r="AM4" s="10">
        <v>124738.45066413299</v>
      </c>
      <c r="AN4" s="10">
        <v>124788.03597338199</v>
      </c>
      <c r="AO4" s="10">
        <v>125008.558318635</v>
      </c>
      <c r="AP4" s="10">
        <v>125415.555752317</v>
      </c>
      <c r="AQ4" s="10">
        <v>126183.793800388</v>
      </c>
      <c r="AR4" s="10">
        <v>126951.391153702</v>
      </c>
      <c r="AS4" s="10">
        <v>127704.755486161</v>
      </c>
    </row>
    <row r="5" spans="1:45" x14ac:dyDescent="0.2">
      <c r="A5" s="10" t="s">
        <v>112</v>
      </c>
      <c r="B5" s="10" t="s">
        <v>110</v>
      </c>
      <c r="C5" s="10" t="s">
        <v>111</v>
      </c>
      <c r="D5" s="11"/>
      <c r="E5" s="10">
        <v>145787.002058802</v>
      </c>
      <c r="F5" s="10">
        <v>147577.76733347401</v>
      </c>
      <c r="G5" s="10">
        <v>143650.74374166201</v>
      </c>
      <c r="H5" s="10">
        <v>145364.90365371999</v>
      </c>
      <c r="I5" s="10">
        <v>147085.94599562199</v>
      </c>
      <c r="J5" s="10">
        <v>145851.05328184101</v>
      </c>
      <c r="K5" s="10">
        <v>143100.58406319199</v>
      </c>
      <c r="L5" s="10">
        <v>140323.34713574799</v>
      </c>
      <c r="M5" s="10">
        <v>140657.27051032201</v>
      </c>
      <c r="N5" s="10">
        <v>131551.450002225</v>
      </c>
      <c r="O5" s="10">
        <v>137939.49560195699</v>
      </c>
      <c r="P5" s="10">
        <v>125701.48817250501</v>
      </c>
      <c r="Q5" s="10">
        <v>129552.637976989</v>
      </c>
      <c r="R5" s="10">
        <v>129941.84101459201</v>
      </c>
      <c r="S5" s="10">
        <v>122645.540610052</v>
      </c>
      <c r="T5" s="10">
        <v>125113.518986643</v>
      </c>
      <c r="U5" s="10">
        <v>127131.50907445</v>
      </c>
      <c r="V5" s="10">
        <v>126015.89189609099</v>
      </c>
      <c r="W5" s="10">
        <v>127202.899692985</v>
      </c>
      <c r="X5" s="10">
        <v>125671.683765403</v>
      </c>
      <c r="Y5" s="10">
        <v>114802.12820717</v>
      </c>
      <c r="Z5" s="10">
        <v>122408.76035062999</v>
      </c>
      <c r="AA5" s="10">
        <v>120435.77826326599</v>
      </c>
      <c r="AB5" s="10">
        <v>117511.33482251401</v>
      </c>
      <c r="AC5" s="10">
        <v>115073.32726876999</v>
      </c>
      <c r="AD5" s="10">
        <v>111760.631125855</v>
      </c>
      <c r="AE5" s="10">
        <v>109110.702113632</v>
      </c>
      <c r="AF5" s="10">
        <v>109702.206657045</v>
      </c>
      <c r="AG5" s="10">
        <v>110427.25956755099</v>
      </c>
      <c r="AH5" s="10">
        <v>110811.226956959</v>
      </c>
      <c r="AI5" s="10">
        <v>111086.311882833</v>
      </c>
      <c r="AJ5" s="10">
        <v>111514.694130601</v>
      </c>
      <c r="AK5" s="10">
        <v>111739.29067376</v>
      </c>
      <c r="AL5" s="10">
        <v>111848.90769709399</v>
      </c>
      <c r="AM5" s="10">
        <v>111925.45681239699</v>
      </c>
      <c r="AN5" s="10">
        <v>112106.289255519</v>
      </c>
      <c r="AO5" s="10">
        <v>112415.85728629099</v>
      </c>
      <c r="AP5" s="10">
        <v>112824.694607261</v>
      </c>
      <c r="AQ5" s="10">
        <v>113386.492000563</v>
      </c>
      <c r="AR5" s="10">
        <v>114012.339622096</v>
      </c>
      <c r="AS5" s="10">
        <v>114720.792372104</v>
      </c>
    </row>
    <row r="6" spans="1:45" ht="35" customHeight="1" x14ac:dyDescent="0.2">
      <c r="A6" s="10" t="s">
        <v>113</v>
      </c>
      <c r="B6" s="10" t="s">
        <v>110</v>
      </c>
      <c r="C6" s="10" t="s">
        <v>111</v>
      </c>
      <c r="D6" s="11"/>
      <c r="E6" s="10">
        <v>1216.21</v>
      </c>
      <c r="F6" s="10">
        <v>1278.54</v>
      </c>
      <c r="G6" s="10">
        <v>1188.8499999999999</v>
      </c>
      <c r="H6" s="10">
        <v>949.05</v>
      </c>
      <c r="I6" s="10">
        <v>906.03</v>
      </c>
      <c r="J6" s="10">
        <v>1006.82</v>
      </c>
      <c r="K6" s="10">
        <v>916.51</v>
      </c>
      <c r="L6" s="10">
        <v>906.98</v>
      </c>
      <c r="M6" s="10">
        <v>914.5</v>
      </c>
      <c r="N6" s="10">
        <v>868.67</v>
      </c>
      <c r="O6" s="10">
        <v>965.39</v>
      </c>
      <c r="P6" s="10">
        <v>916.84</v>
      </c>
      <c r="Q6" s="10">
        <v>979.98000000000104</v>
      </c>
      <c r="R6" s="10">
        <v>1085.43</v>
      </c>
      <c r="S6" s="10">
        <v>1281.9000000000001</v>
      </c>
      <c r="T6" s="10">
        <v>1032.9100000000001</v>
      </c>
      <c r="U6" s="10">
        <v>1542</v>
      </c>
      <c r="V6" s="10">
        <v>1520.3</v>
      </c>
      <c r="W6" s="10">
        <v>1480.22</v>
      </c>
      <c r="X6" s="10">
        <v>1451.7</v>
      </c>
      <c r="Y6" s="10">
        <v>1420.92</v>
      </c>
      <c r="Z6" s="10">
        <v>1500.92</v>
      </c>
      <c r="AA6" s="10">
        <v>1498.85512565254</v>
      </c>
      <c r="AB6" s="10">
        <v>1493.7583914055001</v>
      </c>
      <c r="AC6" s="10">
        <v>1492.2054671783101</v>
      </c>
      <c r="AD6" s="10">
        <v>1492.2054625624501</v>
      </c>
      <c r="AE6" s="10">
        <v>1492.2054376168201</v>
      </c>
      <c r="AF6" s="10">
        <v>1492.2053817521801</v>
      </c>
      <c r="AG6" s="10">
        <v>1492.2053128385501</v>
      </c>
      <c r="AH6" s="10">
        <v>1492.2052612968801</v>
      </c>
      <c r="AI6" s="10">
        <v>1492.20522583304</v>
      </c>
      <c r="AJ6" s="10">
        <v>1492.20532276212</v>
      </c>
      <c r="AK6" s="10">
        <v>1492.26009261536</v>
      </c>
      <c r="AL6" s="10">
        <v>1492.4980153757799</v>
      </c>
      <c r="AM6" s="10">
        <v>1492.7915439892499</v>
      </c>
      <c r="AN6" s="10">
        <v>1494.48741079308</v>
      </c>
      <c r="AO6" s="10">
        <v>1495.92355393977</v>
      </c>
      <c r="AP6" s="10">
        <v>1496.7260767657399</v>
      </c>
      <c r="AQ6" s="10">
        <v>1497.5981874413901</v>
      </c>
      <c r="AR6" s="10">
        <v>1499.6022624805901</v>
      </c>
      <c r="AS6" s="10">
        <v>1505.1608571132799</v>
      </c>
    </row>
    <row r="7" spans="1:45" x14ac:dyDescent="0.2">
      <c r="A7" s="10" t="s">
        <v>114</v>
      </c>
      <c r="B7" s="10" t="s">
        <v>110</v>
      </c>
      <c r="C7" s="10" t="s">
        <v>111</v>
      </c>
      <c r="D7" s="11" t="str">
        <f>HYPERLINK("#Notes!A9","[note 6]")</f>
        <v>[note 6]</v>
      </c>
      <c r="E7" s="10">
        <v>12156.63</v>
      </c>
      <c r="F7" s="10">
        <v>12836.24</v>
      </c>
      <c r="G7" s="10">
        <v>11345.06</v>
      </c>
      <c r="H7" s="10">
        <v>11735.78</v>
      </c>
      <c r="I7" s="10">
        <v>12221.72</v>
      </c>
      <c r="J7" s="10">
        <v>12659.66</v>
      </c>
      <c r="K7" s="10">
        <v>11976.7</v>
      </c>
      <c r="L7" s="10">
        <v>11755.42</v>
      </c>
      <c r="M7" s="10">
        <v>13824.42</v>
      </c>
      <c r="N7" s="10">
        <v>12345.01</v>
      </c>
      <c r="O7" s="10">
        <v>12974.83</v>
      </c>
      <c r="P7" s="10">
        <v>12296.25</v>
      </c>
      <c r="Q7" s="10">
        <v>13042.07</v>
      </c>
      <c r="R7" s="10">
        <v>13316.03</v>
      </c>
      <c r="S7" s="10">
        <v>12450.61</v>
      </c>
      <c r="T7" s="10">
        <v>13122.97</v>
      </c>
      <c r="U7" s="10">
        <v>14188.26</v>
      </c>
      <c r="V7" s="10">
        <v>14202.83</v>
      </c>
      <c r="W7" s="10">
        <v>14354.25</v>
      </c>
      <c r="X7" s="10">
        <v>14293.83</v>
      </c>
      <c r="Y7" s="10">
        <v>12938.93</v>
      </c>
      <c r="Z7" s="10">
        <v>13706.54</v>
      </c>
      <c r="AA7" s="10">
        <v>13523.3038637765</v>
      </c>
      <c r="AB7" s="10">
        <v>13264.8749185218</v>
      </c>
      <c r="AC7" s="10">
        <v>13171.1253516736</v>
      </c>
      <c r="AD7" s="10">
        <v>13166.076817201299</v>
      </c>
      <c r="AE7" s="10">
        <v>13223.6333483709</v>
      </c>
      <c r="AF7" s="10">
        <v>13302.796174277</v>
      </c>
      <c r="AG7" s="10">
        <v>13388.0280127756</v>
      </c>
      <c r="AH7" s="10">
        <v>13462.5579884778</v>
      </c>
      <c r="AI7" s="10">
        <v>13560.940938059201</v>
      </c>
      <c r="AJ7" s="10">
        <v>13669.629660173299</v>
      </c>
      <c r="AK7" s="10">
        <v>13769.851126809799</v>
      </c>
      <c r="AL7" s="10">
        <v>13868.011804891101</v>
      </c>
      <c r="AM7" s="10">
        <v>13951.813757387499</v>
      </c>
      <c r="AN7" s="10">
        <v>14034.7224835957</v>
      </c>
      <c r="AO7" s="10">
        <v>14151.2649776956</v>
      </c>
      <c r="AP7" s="10">
        <v>14273.9490728448</v>
      </c>
      <c r="AQ7" s="10">
        <v>14381.4502191099</v>
      </c>
      <c r="AR7" s="10">
        <v>14462.47494271</v>
      </c>
      <c r="AS7" s="10">
        <v>14540.5129108453</v>
      </c>
    </row>
    <row r="8" spans="1:45" x14ac:dyDescent="0.2">
      <c r="A8" s="10" t="s">
        <v>115</v>
      </c>
      <c r="B8" s="10" t="s">
        <v>110</v>
      </c>
      <c r="C8" s="10" t="s">
        <v>111</v>
      </c>
      <c r="D8" s="11" t="str">
        <f>HYPERLINK("#Notes!A10","[note 7]")</f>
        <v>[note 7]</v>
      </c>
      <c r="E8" s="10">
        <v>46806.76</v>
      </c>
      <c r="F8" s="10">
        <v>48146.45</v>
      </c>
      <c r="G8" s="10">
        <v>47437.4200000001</v>
      </c>
      <c r="H8" s="10">
        <v>48282.18</v>
      </c>
      <c r="I8" s="10">
        <v>49280.89</v>
      </c>
      <c r="J8" s="10">
        <v>47753.480000000098</v>
      </c>
      <c r="K8" s="10">
        <v>46523.21</v>
      </c>
      <c r="L8" s="10">
        <v>44880.5</v>
      </c>
      <c r="M8" s="10">
        <v>45316.24</v>
      </c>
      <c r="N8" s="10">
        <v>43945.05</v>
      </c>
      <c r="O8" s="10">
        <v>48374.92</v>
      </c>
      <c r="P8" s="10">
        <v>39984.119999999901</v>
      </c>
      <c r="Q8" s="10">
        <v>43294.530000000101</v>
      </c>
      <c r="R8" s="10">
        <v>43545.1</v>
      </c>
      <c r="S8" s="10">
        <v>37392.89</v>
      </c>
      <c r="T8" s="10">
        <v>38646</v>
      </c>
      <c r="U8" s="10">
        <v>39452.17</v>
      </c>
      <c r="V8" s="10">
        <v>38177.03</v>
      </c>
      <c r="W8" s="10">
        <v>39237.419999999896</v>
      </c>
      <c r="X8" s="10">
        <v>38074.210000000101</v>
      </c>
      <c r="Y8" s="10">
        <v>38618.500000000102</v>
      </c>
      <c r="Z8" s="10">
        <v>40854.140000000101</v>
      </c>
      <c r="AA8" s="10">
        <v>36132.987879695997</v>
      </c>
      <c r="AB8" s="10">
        <v>34088.811700946797</v>
      </c>
      <c r="AC8" s="10">
        <v>33154.695032089701</v>
      </c>
      <c r="AD8" s="10">
        <v>30740.938545272002</v>
      </c>
      <c r="AE8" s="10">
        <v>28665.2517417378</v>
      </c>
      <c r="AF8" s="10">
        <v>29677.398268977598</v>
      </c>
      <c r="AG8" s="10">
        <v>30825.5406269142</v>
      </c>
      <c r="AH8" s="10">
        <v>31703.061985729601</v>
      </c>
      <c r="AI8" s="10">
        <v>32570.8574030175</v>
      </c>
      <c r="AJ8" s="10">
        <v>33376.930497054098</v>
      </c>
      <c r="AK8" s="10">
        <v>33897.795563239102</v>
      </c>
      <c r="AL8" s="10">
        <v>34277.376151701501</v>
      </c>
      <c r="AM8" s="10">
        <v>34580.531358238899</v>
      </c>
      <c r="AN8" s="10">
        <v>34901.387703938497</v>
      </c>
      <c r="AO8" s="10">
        <v>35221.970054064499</v>
      </c>
      <c r="AP8" s="10">
        <v>35554.130727482603</v>
      </c>
      <c r="AQ8" s="10">
        <v>35922.660513279101</v>
      </c>
      <c r="AR8" s="10">
        <v>36278.611627088998</v>
      </c>
      <c r="AS8" s="10">
        <v>36677.252478954702</v>
      </c>
    </row>
    <row r="9" spans="1:45" x14ac:dyDescent="0.2">
      <c r="A9" s="10" t="s">
        <v>116</v>
      </c>
      <c r="B9" s="10" t="s">
        <v>110</v>
      </c>
      <c r="C9" s="10" t="s">
        <v>111</v>
      </c>
      <c r="D9" s="11" t="str">
        <f>HYPERLINK("#Notes!A11","[note 8]")</f>
        <v>[note 8]</v>
      </c>
      <c r="E9" s="10">
        <v>2244.73827744339</v>
      </c>
      <c r="F9" s="10">
        <v>2145.9535521161802</v>
      </c>
      <c r="G9" s="10">
        <v>2011.8593532053101</v>
      </c>
      <c r="H9" s="10">
        <v>1946.92177605809</v>
      </c>
      <c r="I9" s="10">
        <v>1917.51298843986</v>
      </c>
      <c r="J9" s="10">
        <v>1760.8528644742501</v>
      </c>
      <c r="K9" s="10">
        <v>1863.4899382281501</v>
      </c>
      <c r="L9" s="10">
        <v>1775.6821334357501</v>
      </c>
      <c r="M9" s="10">
        <v>1593.64182131243</v>
      </c>
      <c r="N9" s="10">
        <v>1231.3699221051299</v>
      </c>
      <c r="O9" s="10">
        <v>1394.19105898467</v>
      </c>
      <c r="P9" s="10">
        <v>1279.54135250324</v>
      </c>
      <c r="Q9" s="10">
        <v>1198.7721676696799</v>
      </c>
      <c r="R9" s="10">
        <v>1347.09347972713</v>
      </c>
      <c r="S9" s="10">
        <v>1359.67348400471</v>
      </c>
      <c r="T9" s="10">
        <v>1308.97447319343</v>
      </c>
      <c r="U9" s="10">
        <v>968.35095442941599</v>
      </c>
      <c r="V9" s="10">
        <v>921.40417630561103</v>
      </c>
      <c r="W9" s="10">
        <v>887.590852793556</v>
      </c>
      <c r="X9" s="10">
        <v>997.59667622050199</v>
      </c>
      <c r="Y9" s="10">
        <v>1021.12720741378</v>
      </c>
      <c r="Z9" s="10">
        <v>1081.27706697239</v>
      </c>
      <c r="AA9" s="10">
        <v>959.57328439283197</v>
      </c>
      <c r="AB9" s="10">
        <v>948.85472063454199</v>
      </c>
      <c r="AC9" s="10">
        <v>938.66900874214605</v>
      </c>
      <c r="AD9" s="10">
        <v>940.26473658804696</v>
      </c>
      <c r="AE9" s="10">
        <v>953.22801864621897</v>
      </c>
      <c r="AF9" s="10">
        <v>951.93881769231996</v>
      </c>
      <c r="AG9" s="10">
        <v>948.98085917521496</v>
      </c>
      <c r="AH9" s="10">
        <v>946.74906693774597</v>
      </c>
      <c r="AI9" s="10">
        <v>944.39982919828606</v>
      </c>
      <c r="AJ9" s="10">
        <v>939.50716706826904</v>
      </c>
      <c r="AK9" s="10">
        <v>933.17261582506205</v>
      </c>
      <c r="AL9" s="10">
        <v>927.27667442856</v>
      </c>
      <c r="AM9" s="10">
        <v>921.64318961316496</v>
      </c>
      <c r="AN9" s="10">
        <v>915.94633975107399</v>
      </c>
      <c r="AO9" s="10">
        <v>910.84229737431804</v>
      </c>
      <c r="AP9" s="10">
        <v>906.38015106132605</v>
      </c>
      <c r="AQ9" s="10">
        <v>899.46929830518104</v>
      </c>
      <c r="AR9" s="10">
        <v>893.71060833919501</v>
      </c>
      <c r="AS9" s="10">
        <v>887.03061452936902</v>
      </c>
    </row>
    <row r="10" spans="1:45" x14ac:dyDescent="0.2">
      <c r="A10" s="10" t="s">
        <v>117</v>
      </c>
      <c r="B10" s="10" t="s">
        <v>110</v>
      </c>
      <c r="C10" s="10" t="s">
        <v>111</v>
      </c>
      <c r="D10" s="11" t="str">
        <f>HYPERLINK("#Notes!A11","[note 8]")</f>
        <v>[note 8]</v>
      </c>
      <c r="E10" s="10">
        <v>32162.010000999999</v>
      </c>
      <c r="F10" s="10">
        <v>32151.490000999998</v>
      </c>
      <c r="G10" s="10">
        <v>30431.870000999999</v>
      </c>
      <c r="H10" s="10">
        <v>30998.970001000002</v>
      </c>
      <c r="I10" s="10">
        <v>30162.610001000001</v>
      </c>
      <c r="J10" s="10">
        <v>29711.560001000002</v>
      </c>
      <c r="K10" s="10">
        <v>28769.710000999999</v>
      </c>
      <c r="L10" s="10">
        <v>27868.600000999999</v>
      </c>
      <c r="M10" s="10">
        <v>27605.21</v>
      </c>
      <c r="N10" s="10">
        <v>23692.81</v>
      </c>
      <c r="O10" s="10">
        <v>24794.29</v>
      </c>
      <c r="P10" s="10">
        <v>23205.3</v>
      </c>
      <c r="Q10" s="10">
        <v>22918.87</v>
      </c>
      <c r="R10" s="10">
        <v>22801.53</v>
      </c>
      <c r="S10" s="10">
        <v>22314.51</v>
      </c>
      <c r="T10" s="10">
        <v>22315.29</v>
      </c>
      <c r="U10" s="10">
        <v>20845.28</v>
      </c>
      <c r="V10" s="10">
        <v>21176.48</v>
      </c>
      <c r="W10" s="10">
        <v>21526</v>
      </c>
      <c r="X10" s="10">
        <v>21533.89</v>
      </c>
      <c r="Y10" s="10">
        <v>20126.13</v>
      </c>
      <c r="Z10" s="10">
        <v>20968.32</v>
      </c>
      <c r="AA10" s="10">
        <v>20776.459440261398</v>
      </c>
      <c r="AB10" s="10">
        <v>20268.729527441799</v>
      </c>
      <c r="AC10" s="10">
        <v>19879.726175265401</v>
      </c>
      <c r="AD10" s="10">
        <v>19861.865809490198</v>
      </c>
      <c r="AE10" s="10">
        <v>19844.735647431498</v>
      </c>
      <c r="AF10" s="10">
        <v>19820.1129751275</v>
      </c>
      <c r="AG10" s="10">
        <v>19871.562379298499</v>
      </c>
      <c r="AH10" s="10">
        <v>19944.241255750701</v>
      </c>
      <c r="AI10" s="10">
        <v>20053.1344606284</v>
      </c>
      <c r="AJ10" s="10">
        <v>20185.106191597701</v>
      </c>
      <c r="AK10" s="10">
        <v>20328.2134975712</v>
      </c>
      <c r="AL10" s="10">
        <v>20488.618993223601</v>
      </c>
      <c r="AM10" s="10">
        <v>20673.4339581735</v>
      </c>
      <c r="AN10" s="10">
        <v>20873.992605039301</v>
      </c>
      <c r="AO10" s="10">
        <v>21130.469500716099</v>
      </c>
      <c r="AP10" s="10">
        <v>21409.099525060399</v>
      </c>
      <c r="AQ10" s="10">
        <v>21715.320583977598</v>
      </c>
      <c r="AR10" s="10">
        <v>22052.434141052901</v>
      </c>
      <c r="AS10" s="10">
        <v>22417.3756787928</v>
      </c>
    </row>
    <row r="11" spans="1:45" x14ac:dyDescent="0.2">
      <c r="A11" s="10" t="s">
        <v>118</v>
      </c>
      <c r="B11" s="10" t="s">
        <v>110</v>
      </c>
      <c r="C11" s="10" t="s">
        <v>111</v>
      </c>
      <c r="D11" s="11" t="str">
        <f>HYPERLINK("#Notes!A12","[note 9]")</f>
        <v>[note 9]</v>
      </c>
      <c r="E11" s="10">
        <v>6802.9499999999898</v>
      </c>
      <c r="F11" s="10">
        <v>6758.63</v>
      </c>
      <c r="G11" s="10">
        <v>6292.3599999999897</v>
      </c>
      <c r="H11" s="10">
        <v>6081.5599999999804</v>
      </c>
      <c r="I11" s="10">
        <v>6815.79000000001</v>
      </c>
      <c r="J11" s="10">
        <v>6722.4099999999798</v>
      </c>
      <c r="K11" s="10">
        <v>6245.3599999999897</v>
      </c>
      <c r="L11" s="10">
        <v>5962.77</v>
      </c>
      <c r="M11" s="10">
        <v>6137.1499999999896</v>
      </c>
      <c r="N11" s="10">
        <v>5603.34</v>
      </c>
      <c r="O11" s="10">
        <v>5858.2699999999904</v>
      </c>
      <c r="P11" s="10">
        <v>5125.41</v>
      </c>
      <c r="Q11" s="10">
        <v>5596.7200000000103</v>
      </c>
      <c r="R11" s="10">
        <v>5689.7700000000104</v>
      </c>
      <c r="S11" s="10">
        <v>5068.3999999999996</v>
      </c>
      <c r="T11" s="10">
        <v>5261.1900000000096</v>
      </c>
      <c r="U11" s="10">
        <v>5752.94</v>
      </c>
      <c r="V11" s="10">
        <v>5525.2600000000102</v>
      </c>
      <c r="W11" s="10">
        <v>5445.7435369033901</v>
      </c>
      <c r="X11" s="10">
        <v>5440.4888586001098</v>
      </c>
      <c r="Y11" s="10">
        <v>5069.5663948157598</v>
      </c>
      <c r="Z11" s="10">
        <v>5227.1627222581001</v>
      </c>
      <c r="AA11" s="10">
        <v>5092.9668910960199</v>
      </c>
      <c r="AB11" s="10">
        <v>5077.3743902700298</v>
      </c>
      <c r="AC11" s="10">
        <v>4999.6353980778604</v>
      </c>
      <c r="AD11" s="10">
        <v>4942.20424794257</v>
      </c>
      <c r="AE11" s="10">
        <v>4995.8254960839004</v>
      </c>
      <c r="AF11" s="10">
        <v>5042.2726945212598</v>
      </c>
      <c r="AG11" s="10">
        <v>5107.5058266279102</v>
      </c>
      <c r="AH11" s="10">
        <v>5145.1767942481902</v>
      </c>
      <c r="AI11" s="10">
        <v>5169.5864661145197</v>
      </c>
      <c r="AJ11" s="10">
        <v>5201.8553451932703</v>
      </c>
      <c r="AK11" s="10">
        <v>5226.9281203605196</v>
      </c>
      <c r="AL11" s="10">
        <v>5253.5265095278801</v>
      </c>
      <c r="AM11" s="10">
        <v>5279.93832341908</v>
      </c>
      <c r="AN11" s="10">
        <v>5312.43727407404</v>
      </c>
      <c r="AO11" s="10">
        <v>5352.6979832597299</v>
      </c>
      <c r="AP11" s="10">
        <v>5392.7527230916203</v>
      </c>
      <c r="AQ11" s="10">
        <v>5432.37342323138</v>
      </c>
      <c r="AR11" s="10">
        <v>5473.74772507335</v>
      </c>
      <c r="AS11" s="10">
        <v>5504.8143021085198</v>
      </c>
    </row>
    <row r="12" spans="1:45" x14ac:dyDescent="0.2">
      <c r="A12" s="10" t="s">
        <v>119</v>
      </c>
      <c r="B12" s="10" t="s">
        <v>110</v>
      </c>
      <c r="C12" s="10" t="s">
        <v>111</v>
      </c>
      <c r="D12" s="11"/>
      <c r="E12" s="10">
        <v>56530.135415471101</v>
      </c>
      <c r="F12" s="10">
        <v>56392.895415471103</v>
      </c>
      <c r="G12" s="10">
        <v>57075.756022569003</v>
      </c>
      <c r="H12" s="10">
        <v>57502.873511774502</v>
      </c>
      <c r="I12" s="10">
        <v>57913.824641295199</v>
      </c>
      <c r="J12" s="10">
        <v>58368.702051479297</v>
      </c>
      <c r="K12" s="10">
        <v>58938.035759076804</v>
      </c>
      <c r="L12" s="10">
        <v>59305.826636425198</v>
      </c>
      <c r="M12" s="10">
        <v>57398.540324122798</v>
      </c>
      <c r="N12" s="10">
        <v>55392.233483389398</v>
      </c>
      <c r="O12" s="10">
        <v>54640.058760082298</v>
      </c>
      <c r="P12" s="10">
        <v>54486.712240665402</v>
      </c>
      <c r="Q12" s="10">
        <v>53771.132411357998</v>
      </c>
      <c r="R12" s="10">
        <v>53480.476425024797</v>
      </c>
      <c r="S12" s="10">
        <v>54157.083848329101</v>
      </c>
      <c r="T12" s="10">
        <v>55004.836627235498</v>
      </c>
      <c r="U12" s="10">
        <v>55996.705390982199</v>
      </c>
      <c r="V12" s="10">
        <v>57003.401425319098</v>
      </c>
      <c r="W12" s="10">
        <v>56913.881476770897</v>
      </c>
      <c r="X12" s="10">
        <v>56580.836981629102</v>
      </c>
      <c r="Y12" s="10">
        <v>40692.986906862199</v>
      </c>
      <c r="Z12" s="10">
        <v>43694.500692322697</v>
      </c>
      <c r="AA12" s="10">
        <v>54658.261287400099</v>
      </c>
      <c r="AB12" s="10">
        <v>54255.936036812796</v>
      </c>
      <c r="AC12" s="10">
        <v>53396.618830548803</v>
      </c>
      <c r="AD12" s="10">
        <v>52916.147756128099</v>
      </c>
      <c r="AE12" s="10">
        <v>52471.103732324402</v>
      </c>
      <c r="AF12" s="10">
        <v>52111.358425087303</v>
      </c>
      <c r="AG12" s="10">
        <v>51559.727524379203</v>
      </c>
      <c r="AH12" s="10">
        <v>50935.8596599062</v>
      </c>
      <c r="AI12" s="10">
        <v>50195.271250665697</v>
      </c>
      <c r="AJ12" s="10">
        <v>49526.111027298699</v>
      </c>
      <c r="AK12" s="10">
        <v>49058.694660622699</v>
      </c>
      <c r="AL12" s="10">
        <v>48440.4419221157</v>
      </c>
      <c r="AM12" s="10">
        <v>47838.298533311099</v>
      </c>
      <c r="AN12" s="10">
        <v>47255.062156190397</v>
      </c>
      <c r="AO12" s="10">
        <v>46745.389951585501</v>
      </c>
      <c r="AP12" s="10">
        <v>46382.5174760109</v>
      </c>
      <c r="AQ12" s="10">
        <v>46334.921575043503</v>
      </c>
      <c r="AR12" s="10">
        <v>46290.809846956698</v>
      </c>
      <c r="AS12" s="10">
        <v>46172.608643817002</v>
      </c>
    </row>
    <row r="13" spans="1:45" ht="35" customHeight="1" x14ac:dyDescent="0.2">
      <c r="A13" s="10" t="s">
        <v>109</v>
      </c>
      <c r="B13" s="10" t="s">
        <v>120</v>
      </c>
      <c r="C13" s="10" t="s">
        <v>111</v>
      </c>
      <c r="D13" s="11"/>
      <c r="E13" s="10">
        <v>27939.256561931401</v>
      </c>
      <c r="F13" s="10">
        <v>28205.5565619314</v>
      </c>
      <c r="G13" s="10">
        <v>28281.049199349902</v>
      </c>
      <c r="H13" s="10">
        <v>28534.314183598799</v>
      </c>
      <c r="I13" s="10">
        <v>29142.639999999999</v>
      </c>
      <c r="J13" s="10">
        <v>29978.97</v>
      </c>
      <c r="K13" s="10">
        <v>29682.76</v>
      </c>
      <c r="L13" s="10">
        <v>29375.58</v>
      </c>
      <c r="M13" s="10">
        <v>29389.84</v>
      </c>
      <c r="N13" s="10">
        <v>27663.79</v>
      </c>
      <c r="O13" s="10">
        <v>28275.588616360001</v>
      </c>
      <c r="P13" s="10">
        <v>27332.860101677099</v>
      </c>
      <c r="Q13" s="10">
        <v>27367.459066427</v>
      </c>
      <c r="R13" s="10">
        <v>27195.765343684801</v>
      </c>
      <c r="S13" s="10">
        <v>26036.419260530201</v>
      </c>
      <c r="T13" s="10">
        <v>26097.921066504899</v>
      </c>
      <c r="U13" s="10">
        <v>26147.907285247598</v>
      </c>
      <c r="V13" s="10">
        <v>25773.358667679098</v>
      </c>
      <c r="W13" s="10">
        <v>25844.779720104001</v>
      </c>
      <c r="X13" s="10">
        <v>25454.525871232101</v>
      </c>
      <c r="Y13" s="10">
        <v>24134.433229789</v>
      </c>
      <c r="Z13" s="10">
        <v>24646.071884545501</v>
      </c>
      <c r="AA13" s="10">
        <v>24338.989041710902</v>
      </c>
      <c r="AB13" s="10">
        <v>23706.663692453301</v>
      </c>
      <c r="AC13" s="10">
        <v>23516.855220035101</v>
      </c>
      <c r="AD13" s="10">
        <v>23652.464218522098</v>
      </c>
      <c r="AE13" s="10">
        <v>23718.356231920901</v>
      </c>
      <c r="AF13" s="10">
        <v>23853.044030295401</v>
      </c>
      <c r="AG13" s="10">
        <v>24384.576699985599</v>
      </c>
      <c r="AH13" s="10">
        <v>25004.4114957985</v>
      </c>
      <c r="AI13" s="10">
        <v>25718.277117412199</v>
      </c>
      <c r="AJ13" s="10">
        <v>26267.973387835598</v>
      </c>
      <c r="AK13" s="10">
        <v>26912.188775774801</v>
      </c>
      <c r="AL13" s="10">
        <v>27535.353359416898</v>
      </c>
      <c r="AM13" s="10">
        <v>28115.050561572702</v>
      </c>
      <c r="AN13" s="10">
        <v>28703.893261963702</v>
      </c>
      <c r="AO13" s="10">
        <v>29324.337450381201</v>
      </c>
      <c r="AP13" s="10">
        <v>29953.285518854798</v>
      </c>
      <c r="AQ13" s="10">
        <v>30643.632510565301</v>
      </c>
      <c r="AR13" s="10">
        <v>31241.8507781222</v>
      </c>
      <c r="AS13" s="10">
        <v>31830.599675916401</v>
      </c>
    </row>
    <row r="14" spans="1:45" x14ac:dyDescent="0.2">
      <c r="A14" s="10" t="s">
        <v>109</v>
      </c>
      <c r="B14" s="10" t="s">
        <v>121</v>
      </c>
      <c r="C14" s="10" t="s">
        <v>111</v>
      </c>
      <c r="D14" s="11"/>
      <c r="E14" s="10">
        <v>57077.04</v>
      </c>
      <c r="F14" s="10">
        <v>57814.27</v>
      </c>
      <c r="G14" s="10">
        <v>55233.980000000098</v>
      </c>
      <c r="H14" s="10">
        <v>56701.37</v>
      </c>
      <c r="I14" s="10">
        <v>57079.88</v>
      </c>
      <c r="J14" s="10">
        <v>55383.590000000098</v>
      </c>
      <c r="K14" s="10">
        <v>52633.07</v>
      </c>
      <c r="L14" s="10">
        <v>49960.94</v>
      </c>
      <c r="M14" s="10">
        <v>51502.33</v>
      </c>
      <c r="N14" s="10">
        <v>46827.6000000001</v>
      </c>
      <c r="O14" s="10">
        <v>51630.46</v>
      </c>
      <c r="P14" s="10">
        <v>42907.269999999902</v>
      </c>
      <c r="Q14" s="10">
        <v>46853.110000000102</v>
      </c>
      <c r="R14" s="10">
        <v>47429.36</v>
      </c>
      <c r="S14" s="10">
        <v>40427.42</v>
      </c>
      <c r="T14" s="10">
        <v>41895.71</v>
      </c>
      <c r="U14" s="10">
        <v>43058.380000000099</v>
      </c>
      <c r="V14" s="10">
        <v>42171.340000000098</v>
      </c>
      <c r="W14" s="10">
        <v>43144.269999999902</v>
      </c>
      <c r="X14" s="10">
        <v>42418.95</v>
      </c>
      <c r="Y14" s="10">
        <v>41549.93</v>
      </c>
      <c r="Z14" s="10">
        <v>44587.400000000103</v>
      </c>
      <c r="AA14" s="10">
        <v>39747.624193523101</v>
      </c>
      <c r="AB14" s="10">
        <v>37827.153098245399</v>
      </c>
      <c r="AC14" s="10">
        <v>36713.032498349297</v>
      </c>
      <c r="AD14" s="10">
        <v>34174.283368169403</v>
      </c>
      <c r="AE14" s="10">
        <v>32289.2021271253</v>
      </c>
      <c r="AF14" s="10">
        <v>33440.027794756403</v>
      </c>
      <c r="AG14" s="10">
        <v>34435.461105793598</v>
      </c>
      <c r="AH14" s="10">
        <v>35071.066489721503</v>
      </c>
      <c r="AI14" s="10">
        <v>35647.396835829699</v>
      </c>
      <c r="AJ14" s="10">
        <v>36385.065245610698</v>
      </c>
      <c r="AK14" s="10">
        <v>36770.369557199301</v>
      </c>
      <c r="AL14" s="10">
        <v>37095.171956323102</v>
      </c>
      <c r="AM14" s="10">
        <v>37376.2953738137</v>
      </c>
      <c r="AN14" s="10">
        <v>37781.889860627103</v>
      </c>
      <c r="AO14" s="10">
        <v>38228.756394245102</v>
      </c>
      <c r="AP14" s="10">
        <v>38738.954829427101</v>
      </c>
      <c r="AQ14" s="10">
        <v>39183.660444433997</v>
      </c>
      <c r="AR14" s="10">
        <v>39574.535671028003</v>
      </c>
      <c r="AS14" s="10">
        <v>39997.671491323199</v>
      </c>
    </row>
    <row r="15" spans="1:45" x14ac:dyDescent="0.2">
      <c r="A15" s="10" t="s">
        <v>109</v>
      </c>
      <c r="B15" s="10" t="s">
        <v>122</v>
      </c>
      <c r="C15" s="10" t="s">
        <v>111</v>
      </c>
      <c r="D15" s="11"/>
      <c r="E15" s="10">
        <v>67747.538853539707</v>
      </c>
      <c r="F15" s="10">
        <v>68743.448853539696</v>
      </c>
      <c r="G15" s="10">
        <v>67873.458853539705</v>
      </c>
      <c r="H15" s="10">
        <v>68268.268853539703</v>
      </c>
      <c r="I15" s="10">
        <v>69170.828853539701</v>
      </c>
      <c r="J15" s="10">
        <v>69092.568853539706</v>
      </c>
      <c r="K15" s="10">
        <v>69269.088853539695</v>
      </c>
      <c r="L15" s="10">
        <v>69054.418853539697</v>
      </c>
      <c r="M15" s="10">
        <v>66541.4688535397</v>
      </c>
      <c r="N15" s="10">
        <v>63408.5927400402</v>
      </c>
      <c r="O15" s="10">
        <v>63225.417996560602</v>
      </c>
      <c r="P15" s="10">
        <v>61514.141332760002</v>
      </c>
      <c r="Q15" s="10">
        <v>61131.006887360301</v>
      </c>
      <c r="R15" s="10">
        <v>60208.758088277602</v>
      </c>
      <c r="S15" s="10">
        <v>60877.451610776799</v>
      </c>
      <c r="T15" s="10">
        <v>62287.871292634001</v>
      </c>
      <c r="U15" s="10">
        <v>63226.346927486396</v>
      </c>
      <c r="V15" s="10">
        <v>64280.052404700502</v>
      </c>
      <c r="W15" s="10">
        <v>63912.8353607022</v>
      </c>
      <c r="X15" s="10">
        <v>63139.666296422103</v>
      </c>
      <c r="Y15" s="10">
        <v>46780.752163440397</v>
      </c>
      <c r="Z15" s="10">
        <v>50304.236750759803</v>
      </c>
      <c r="AA15" s="10">
        <v>59922.8840183047</v>
      </c>
      <c r="AB15" s="10">
        <v>59122.101332615697</v>
      </c>
      <c r="AC15" s="10">
        <v>57983.211305296099</v>
      </c>
      <c r="AD15" s="10">
        <v>57267.086279258998</v>
      </c>
      <c r="AE15" s="10">
        <v>56574.909647734101</v>
      </c>
      <c r="AF15" s="10">
        <v>55962.721006342603</v>
      </c>
      <c r="AG15" s="10">
        <v>55163.925251115397</v>
      </c>
      <c r="AH15" s="10">
        <v>54293.138087692401</v>
      </c>
      <c r="AI15" s="10">
        <v>53331.930355538403</v>
      </c>
      <c r="AJ15" s="10">
        <v>52428.014146990601</v>
      </c>
      <c r="AK15" s="10">
        <v>51699.379538793197</v>
      </c>
      <c r="AL15" s="10">
        <v>50916.838977829</v>
      </c>
      <c r="AM15" s="10">
        <v>50200.751570033099</v>
      </c>
      <c r="AN15" s="10">
        <v>49576.169424909604</v>
      </c>
      <c r="AO15" s="10">
        <v>48965.62832399</v>
      </c>
      <c r="AP15" s="10">
        <v>48512.498106263301</v>
      </c>
      <c r="AQ15" s="10">
        <v>48282.0677336917</v>
      </c>
      <c r="AR15" s="10">
        <v>48102.845740700897</v>
      </c>
      <c r="AS15" s="10">
        <v>47856.663740147596</v>
      </c>
    </row>
    <row r="16" spans="1:45" x14ac:dyDescent="0.2">
      <c r="A16" s="10" t="s">
        <v>109</v>
      </c>
      <c r="B16" s="10" t="s">
        <v>123</v>
      </c>
      <c r="C16" s="10" t="s">
        <v>111</v>
      </c>
      <c r="D16" s="11"/>
      <c r="E16" s="10">
        <v>672.06000000000097</v>
      </c>
      <c r="F16" s="10">
        <v>656.03999999999905</v>
      </c>
      <c r="G16" s="10">
        <v>684.11796967935697</v>
      </c>
      <c r="H16" s="10">
        <v>725.40047463591804</v>
      </c>
      <c r="I16" s="10">
        <v>731.845787755488</v>
      </c>
      <c r="J16" s="10">
        <v>798.47319793961299</v>
      </c>
      <c r="K16" s="10">
        <v>955.95690553707004</v>
      </c>
      <c r="L16" s="10">
        <v>1244.9477828855299</v>
      </c>
      <c r="M16" s="10">
        <v>2524.5014705830999</v>
      </c>
      <c r="N16" s="10">
        <v>2762.2807433492098</v>
      </c>
      <c r="O16" s="10">
        <v>3213.6421471616</v>
      </c>
      <c r="P16" s="10">
        <v>3132.0808062282399</v>
      </c>
      <c r="Q16" s="10">
        <v>3057.1264575708001</v>
      </c>
      <c r="R16" s="10">
        <v>3541.3029930624698</v>
      </c>
      <c r="S16" s="10">
        <v>3859.3329770220798</v>
      </c>
      <c r="T16" s="10">
        <v>3899.63426809662</v>
      </c>
      <c r="U16" s="10">
        <v>4086.8511782482301</v>
      </c>
      <c r="V16" s="10">
        <v>4300.5403529395098</v>
      </c>
      <c r="W16" s="10">
        <v>5006.1099328679902</v>
      </c>
      <c r="X16" s="10">
        <v>5539.1336725750198</v>
      </c>
      <c r="Y16" s="10">
        <v>5690.0479084485396</v>
      </c>
      <c r="Z16" s="10">
        <v>5705.2047792756002</v>
      </c>
      <c r="AA16" s="10">
        <v>6828.1282483825298</v>
      </c>
      <c r="AB16" s="10">
        <v>7003.3211987248496</v>
      </c>
      <c r="AC16" s="10">
        <v>7127.4954604099303</v>
      </c>
      <c r="AD16" s="10">
        <v>7265.6723708662303</v>
      </c>
      <c r="AE16" s="10">
        <v>7374.1228967420402</v>
      </c>
      <c r="AF16" s="10">
        <v>7457.5471281904702</v>
      </c>
      <c r="AG16" s="10">
        <v>7531.3573446627397</v>
      </c>
      <c r="AH16" s="10">
        <v>7587.03989160326</v>
      </c>
      <c r="AI16" s="10">
        <v>7610.1218788037504</v>
      </c>
      <c r="AJ16" s="10">
        <v>7633.5104321193003</v>
      </c>
      <c r="AK16" s="10">
        <v>7647.7137445534499</v>
      </c>
      <c r="AL16" s="10">
        <v>7533.5503935378001</v>
      </c>
      <c r="AM16" s="10">
        <v>7386.9550482995901</v>
      </c>
      <c r="AN16" s="10">
        <v>7068.3053720318403</v>
      </c>
      <c r="AO16" s="10">
        <v>6834.6032994619</v>
      </c>
      <c r="AP16" s="10">
        <v>6557.3937642253204</v>
      </c>
      <c r="AQ16" s="10">
        <v>6423.6605847864103</v>
      </c>
      <c r="AR16" s="10">
        <v>6383.6356619236003</v>
      </c>
      <c r="AS16" s="10">
        <v>6372.5440290036104</v>
      </c>
    </row>
    <row r="17" spans="1:45" x14ac:dyDescent="0.2">
      <c r="A17" s="10" t="s">
        <v>109</v>
      </c>
      <c r="B17" s="10" t="s">
        <v>124</v>
      </c>
      <c r="C17" s="10" t="s">
        <v>111</v>
      </c>
      <c r="D17" s="11"/>
      <c r="E17" s="10">
        <v>4483.5382784433896</v>
      </c>
      <c r="F17" s="10">
        <v>4290.8835531161703</v>
      </c>
      <c r="G17" s="10">
        <v>3710.56935420531</v>
      </c>
      <c r="H17" s="10">
        <v>3267.9817770580898</v>
      </c>
      <c r="I17" s="10">
        <v>3093.1829894398602</v>
      </c>
      <c r="J17" s="10">
        <v>2729.8828654742501</v>
      </c>
      <c r="K17" s="10">
        <v>2692.1399392281401</v>
      </c>
      <c r="L17" s="10">
        <v>2819.89213443575</v>
      </c>
      <c r="M17" s="10">
        <v>2831.5618213124299</v>
      </c>
      <c r="N17" s="10">
        <v>2416.2199221051301</v>
      </c>
      <c r="O17" s="10">
        <v>2656.8410589846699</v>
      </c>
      <c r="P17" s="10">
        <v>2407.8213525032402</v>
      </c>
      <c r="Q17" s="10">
        <v>2393.37216766969</v>
      </c>
      <c r="R17" s="10">
        <v>2890.2434797271299</v>
      </c>
      <c r="S17" s="10">
        <v>2824.4434840047102</v>
      </c>
      <c r="T17" s="10">
        <v>2511.0344731934301</v>
      </c>
      <c r="U17" s="10">
        <v>2226.2209544294201</v>
      </c>
      <c r="V17" s="10">
        <v>2001.41417630561</v>
      </c>
      <c r="W17" s="10">
        <v>1937.1108527935601</v>
      </c>
      <c r="X17" s="10">
        <v>1820.2766762204999</v>
      </c>
      <c r="Y17" s="10">
        <v>1732.99720741378</v>
      </c>
      <c r="Z17" s="10">
        <v>1789.9470669723901</v>
      </c>
      <c r="AA17" s="10">
        <v>1804.7822703541301</v>
      </c>
      <c r="AB17" s="10">
        <v>1739.10036399407</v>
      </c>
      <c r="AC17" s="10">
        <v>1692.08077948543</v>
      </c>
      <c r="AD17" s="10">
        <v>1700.1971383679499</v>
      </c>
      <c r="AE17" s="10">
        <v>1689.39251868929</v>
      </c>
      <c r="AF17" s="10">
        <v>1684.7427778501999</v>
      </c>
      <c r="AG17" s="10">
        <v>1678.2301404518801</v>
      </c>
      <c r="AH17" s="10">
        <v>1674.19604753148</v>
      </c>
      <c r="AI17" s="10">
        <v>1678.6693859325401</v>
      </c>
      <c r="AJ17" s="10">
        <v>1676.7819985912099</v>
      </c>
      <c r="AK17" s="10">
        <v>1677.2640607231201</v>
      </c>
      <c r="AL17" s="10">
        <v>1666.83538415716</v>
      </c>
      <c r="AM17" s="10">
        <v>1659.39811041352</v>
      </c>
      <c r="AN17" s="10">
        <v>1657.77805384974</v>
      </c>
      <c r="AO17" s="10">
        <v>1655.23285055728</v>
      </c>
      <c r="AP17" s="10">
        <v>1653.42353354689</v>
      </c>
      <c r="AQ17" s="10">
        <v>1650.77252691077</v>
      </c>
      <c r="AR17" s="10">
        <v>1648.52330192723</v>
      </c>
      <c r="AS17" s="10">
        <v>1647.27654977005</v>
      </c>
    </row>
    <row r="18" spans="1:45" ht="35" customHeight="1" x14ac:dyDescent="0.2">
      <c r="A18" s="10" t="s">
        <v>112</v>
      </c>
      <c r="B18" s="10" t="s">
        <v>120</v>
      </c>
      <c r="C18" s="10" t="s">
        <v>111</v>
      </c>
      <c r="D18" s="11"/>
      <c r="E18" s="10">
        <v>27939.256561931401</v>
      </c>
      <c r="F18" s="10">
        <v>28205.5565619314</v>
      </c>
      <c r="G18" s="10">
        <v>28281.049199349902</v>
      </c>
      <c r="H18" s="10">
        <v>28534.314183598799</v>
      </c>
      <c r="I18" s="10">
        <v>29142.639999999999</v>
      </c>
      <c r="J18" s="10">
        <v>29978.97</v>
      </c>
      <c r="K18" s="10">
        <v>29682.76</v>
      </c>
      <c r="L18" s="10">
        <v>29375.58</v>
      </c>
      <c r="M18" s="10">
        <v>29389.84</v>
      </c>
      <c r="N18" s="10">
        <v>27663.79</v>
      </c>
      <c r="O18" s="10">
        <v>28275.588616360001</v>
      </c>
      <c r="P18" s="10">
        <v>27332.860101677099</v>
      </c>
      <c r="Q18" s="10">
        <v>27367.459066427</v>
      </c>
      <c r="R18" s="10">
        <v>27195.765343684801</v>
      </c>
      <c r="S18" s="10">
        <v>26036.419260530201</v>
      </c>
      <c r="T18" s="10">
        <v>26097.921066504899</v>
      </c>
      <c r="U18" s="10">
        <v>26147.907285247598</v>
      </c>
      <c r="V18" s="10">
        <v>25773.358667679098</v>
      </c>
      <c r="W18" s="10">
        <v>25844.779720104001</v>
      </c>
      <c r="X18" s="10">
        <v>25454.525871232101</v>
      </c>
      <c r="Y18" s="10">
        <v>24134.433229789</v>
      </c>
      <c r="Z18" s="10">
        <v>24646.071884545501</v>
      </c>
      <c r="AA18" s="10">
        <v>24338.989041710902</v>
      </c>
      <c r="AB18" s="10">
        <v>23706.663692453301</v>
      </c>
      <c r="AC18" s="10">
        <v>23516.855220035101</v>
      </c>
      <c r="AD18" s="10">
        <v>23652.464218522098</v>
      </c>
      <c r="AE18" s="10">
        <v>23718.356231920901</v>
      </c>
      <c r="AF18" s="10">
        <v>23853.044030295401</v>
      </c>
      <c r="AG18" s="10">
        <v>24384.576699985599</v>
      </c>
      <c r="AH18" s="10">
        <v>25004.4114957985</v>
      </c>
      <c r="AI18" s="10">
        <v>25718.277117412199</v>
      </c>
      <c r="AJ18" s="10">
        <v>26267.973387835598</v>
      </c>
      <c r="AK18" s="10">
        <v>26912.188775774801</v>
      </c>
      <c r="AL18" s="10">
        <v>27535.353359416898</v>
      </c>
      <c r="AM18" s="10">
        <v>28115.050561572702</v>
      </c>
      <c r="AN18" s="10">
        <v>28703.893261963702</v>
      </c>
      <c r="AO18" s="10">
        <v>29324.337450381201</v>
      </c>
      <c r="AP18" s="10">
        <v>29953.285518854798</v>
      </c>
      <c r="AQ18" s="10">
        <v>30643.632510565301</v>
      </c>
      <c r="AR18" s="10">
        <v>31241.8507781222</v>
      </c>
      <c r="AS18" s="10">
        <v>31830.599675916401</v>
      </c>
    </row>
    <row r="19" spans="1:45" x14ac:dyDescent="0.2">
      <c r="A19" s="10" t="s">
        <v>112</v>
      </c>
      <c r="B19" s="10" t="s">
        <v>121</v>
      </c>
      <c r="C19" s="10" t="s">
        <v>111</v>
      </c>
      <c r="D19" s="11"/>
      <c r="E19" s="10">
        <v>57077.04</v>
      </c>
      <c r="F19" s="10">
        <v>57814.27</v>
      </c>
      <c r="G19" s="10">
        <v>55233.980000000098</v>
      </c>
      <c r="H19" s="10">
        <v>56701.37</v>
      </c>
      <c r="I19" s="10">
        <v>57079.88</v>
      </c>
      <c r="J19" s="10">
        <v>55383.590000000098</v>
      </c>
      <c r="K19" s="10">
        <v>52633.07</v>
      </c>
      <c r="L19" s="10">
        <v>49960.94</v>
      </c>
      <c r="M19" s="10">
        <v>51502.33</v>
      </c>
      <c r="N19" s="10">
        <v>46827.6000000001</v>
      </c>
      <c r="O19" s="10">
        <v>51630.46</v>
      </c>
      <c r="P19" s="10">
        <v>42907.269999999902</v>
      </c>
      <c r="Q19" s="10">
        <v>46853.110000000102</v>
      </c>
      <c r="R19" s="10">
        <v>47429.36</v>
      </c>
      <c r="S19" s="10">
        <v>40427.42</v>
      </c>
      <c r="T19" s="10">
        <v>41895.71</v>
      </c>
      <c r="U19" s="10">
        <v>43058.380000000099</v>
      </c>
      <c r="V19" s="10">
        <v>42171.340000000098</v>
      </c>
      <c r="W19" s="10">
        <v>43144.269999999902</v>
      </c>
      <c r="X19" s="10">
        <v>42418.95</v>
      </c>
      <c r="Y19" s="10">
        <v>41549.93</v>
      </c>
      <c r="Z19" s="10">
        <v>44587.400000000103</v>
      </c>
      <c r="AA19" s="10">
        <v>39747.624193523101</v>
      </c>
      <c r="AB19" s="10">
        <v>37827.153098245399</v>
      </c>
      <c r="AC19" s="10">
        <v>36713.032498349297</v>
      </c>
      <c r="AD19" s="10">
        <v>34174.283368169403</v>
      </c>
      <c r="AE19" s="10">
        <v>32289.2021271253</v>
      </c>
      <c r="AF19" s="10">
        <v>33440.027794756403</v>
      </c>
      <c r="AG19" s="10">
        <v>34435.461105793598</v>
      </c>
      <c r="AH19" s="10">
        <v>35071.066489721503</v>
      </c>
      <c r="AI19" s="10">
        <v>35647.396835829699</v>
      </c>
      <c r="AJ19" s="10">
        <v>36385.065245610698</v>
      </c>
      <c r="AK19" s="10">
        <v>36770.369557199301</v>
      </c>
      <c r="AL19" s="10">
        <v>37095.171956323102</v>
      </c>
      <c r="AM19" s="10">
        <v>37376.2953738137</v>
      </c>
      <c r="AN19" s="10">
        <v>37781.889860627103</v>
      </c>
      <c r="AO19" s="10">
        <v>38228.756394245102</v>
      </c>
      <c r="AP19" s="10">
        <v>38738.954829427101</v>
      </c>
      <c r="AQ19" s="10">
        <v>39183.660444433997</v>
      </c>
      <c r="AR19" s="10">
        <v>39574.535671028003</v>
      </c>
      <c r="AS19" s="10">
        <v>39997.671491323199</v>
      </c>
    </row>
    <row r="20" spans="1:45" x14ac:dyDescent="0.2">
      <c r="A20" s="10" t="s">
        <v>112</v>
      </c>
      <c r="B20" s="10" t="s">
        <v>122</v>
      </c>
      <c r="C20" s="10" t="s">
        <v>111</v>
      </c>
      <c r="D20" s="11"/>
      <c r="E20" s="10">
        <v>55615.1072184269</v>
      </c>
      <c r="F20" s="10">
        <v>56611.017218426903</v>
      </c>
      <c r="G20" s="10">
        <v>55741.027218426898</v>
      </c>
      <c r="H20" s="10">
        <v>56135.837218426903</v>
      </c>
      <c r="I20" s="10">
        <v>57038.397218426901</v>
      </c>
      <c r="J20" s="10">
        <v>56960.137218426898</v>
      </c>
      <c r="K20" s="10">
        <v>57136.657218426903</v>
      </c>
      <c r="L20" s="10">
        <v>56921.987218426897</v>
      </c>
      <c r="M20" s="10">
        <v>54409.0372184269</v>
      </c>
      <c r="N20" s="10">
        <v>51881.559336770901</v>
      </c>
      <c r="O20" s="10">
        <v>52162.9637794503</v>
      </c>
      <c r="P20" s="10">
        <v>49921.455912096797</v>
      </c>
      <c r="Q20" s="10">
        <v>49881.570285321497</v>
      </c>
      <c r="R20" s="10">
        <v>48885.169198117503</v>
      </c>
      <c r="S20" s="10">
        <v>49497.924888494999</v>
      </c>
      <c r="T20" s="10">
        <v>50709.219178848398</v>
      </c>
      <c r="U20" s="10">
        <v>51612.149656524802</v>
      </c>
      <c r="V20" s="10">
        <v>51769.238699167203</v>
      </c>
      <c r="W20" s="10">
        <v>51270.6291872195</v>
      </c>
      <c r="X20" s="10">
        <v>50438.797545375201</v>
      </c>
      <c r="Y20" s="10">
        <v>41694.719861518701</v>
      </c>
      <c r="Z20" s="10">
        <v>45680.136619836499</v>
      </c>
      <c r="AA20" s="10">
        <v>47741.684845538599</v>
      </c>
      <c r="AB20" s="10">
        <v>47284.625469912498</v>
      </c>
      <c r="AC20" s="10">
        <v>46098.609361808201</v>
      </c>
      <c r="AD20" s="10">
        <v>45070.506982158498</v>
      </c>
      <c r="AE20" s="10">
        <v>44170.2044194318</v>
      </c>
      <c r="AF20" s="10">
        <v>43425.5440305472</v>
      </c>
      <c r="AG20" s="10">
        <v>42583.808546223401</v>
      </c>
      <c r="AH20" s="10">
        <v>41688.157388235501</v>
      </c>
      <c r="AI20" s="10">
        <v>40673.723414168198</v>
      </c>
      <c r="AJ20" s="10">
        <v>39813.877992522102</v>
      </c>
      <c r="AK20" s="10">
        <v>39019.2035880935</v>
      </c>
      <c r="AL20" s="10">
        <v>38328.882916463102</v>
      </c>
      <c r="AM20" s="10">
        <v>37723.5350795138</v>
      </c>
      <c r="AN20" s="10">
        <v>37255.773772977504</v>
      </c>
      <c r="AO20" s="10">
        <v>36763.066489866898</v>
      </c>
      <c r="AP20" s="10">
        <v>36345.773811025698</v>
      </c>
      <c r="AQ20" s="10">
        <v>35953.491976108497</v>
      </c>
      <c r="AR20" s="10">
        <v>35679.086515563198</v>
      </c>
      <c r="AS20" s="10">
        <v>35434.9232189881</v>
      </c>
    </row>
    <row r="21" spans="1:45" x14ac:dyDescent="0.2">
      <c r="A21" s="10" t="s">
        <v>112</v>
      </c>
      <c r="B21" s="10" t="s">
        <v>123</v>
      </c>
      <c r="C21" s="10" t="s">
        <v>111</v>
      </c>
      <c r="D21" s="11"/>
      <c r="E21" s="10">
        <v>672.06000000000097</v>
      </c>
      <c r="F21" s="10">
        <v>656.03999999999905</v>
      </c>
      <c r="G21" s="10">
        <v>684.11796967935697</v>
      </c>
      <c r="H21" s="10">
        <v>725.40047463591804</v>
      </c>
      <c r="I21" s="10">
        <v>731.845787755488</v>
      </c>
      <c r="J21" s="10">
        <v>798.47319793961299</v>
      </c>
      <c r="K21" s="10">
        <v>955.95690553707004</v>
      </c>
      <c r="L21" s="10">
        <v>1244.9477828855299</v>
      </c>
      <c r="M21" s="10">
        <v>2524.5014705830999</v>
      </c>
      <c r="N21" s="10">
        <v>2762.2807433492098</v>
      </c>
      <c r="O21" s="10">
        <v>3213.6421471616</v>
      </c>
      <c r="P21" s="10">
        <v>3132.0808062282399</v>
      </c>
      <c r="Q21" s="10">
        <v>3057.1264575708001</v>
      </c>
      <c r="R21" s="10">
        <v>3541.3029930624698</v>
      </c>
      <c r="S21" s="10">
        <v>3859.3329770220798</v>
      </c>
      <c r="T21" s="10">
        <v>3899.63426809662</v>
      </c>
      <c r="U21" s="10">
        <v>4086.8511782482301</v>
      </c>
      <c r="V21" s="10">
        <v>4300.5403529395098</v>
      </c>
      <c r="W21" s="10">
        <v>5006.1099328679902</v>
      </c>
      <c r="X21" s="10">
        <v>5539.1336725750198</v>
      </c>
      <c r="Y21" s="10">
        <v>5690.0479084485396</v>
      </c>
      <c r="Z21" s="10">
        <v>5705.2047792756002</v>
      </c>
      <c r="AA21" s="10">
        <v>6802.6979121392196</v>
      </c>
      <c r="AB21" s="10">
        <v>6953.7921979088096</v>
      </c>
      <c r="AC21" s="10">
        <v>7052.7494090923101</v>
      </c>
      <c r="AD21" s="10">
        <v>7163.1794186366296</v>
      </c>
      <c r="AE21" s="10">
        <v>7243.5468164651602</v>
      </c>
      <c r="AF21" s="10">
        <v>7298.8480235956604</v>
      </c>
      <c r="AG21" s="10">
        <v>7345.1830750966301</v>
      </c>
      <c r="AH21" s="10">
        <v>7373.3955356720799</v>
      </c>
      <c r="AI21" s="10">
        <v>7368.2451294902803</v>
      </c>
      <c r="AJ21" s="10">
        <v>7370.9955060410803</v>
      </c>
      <c r="AK21" s="10">
        <v>7360.2646919689596</v>
      </c>
      <c r="AL21" s="10">
        <v>7222.66408073405</v>
      </c>
      <c r="AM21" s="10">
        <v>7051.1776870828598</v>
      </c>
      <c r="AN21" s="10">
        <v>6706.9543061004997</v>
      </c>
      <c r="AO21" s="10">
        <v>6444.46410124064</v>
      </c>
      <c r="AP21" s="10">
        <v>6133.2569144069603</v>
      </c>
      <c r="AQ21" s="10">
        <v>5954.9345425440097</v>
      </c>
      <c r="AR21" s="10">
        <v>5868.3433554555804</v>
      </c>
      <c r="AS21" s="10">
        <v>5810.3214361066803</v>
      </c>
    </row>
    <row r="22" spans="1:45" x14ac:dyDescent="0.2">
      <c r="A22" s="10" t="s">
        <v>112</v>
      </c>
      <c r="B22" s="10" t="s">
        <v>124</v>
      </c>
      <c r="C22" s="10" t="s">
        <v>111</v>
      </c>
      <c r="D22" s="11"/>
      <c r="E22" s="10">
        <v>4483.5382784433896</v>
      </c>
      <c r="F22" s="10">
        <v>4290.8835531161703</v>
      </c>
      <c r="G22" s="10">
        <v>3710.56935420531</v>
      </c>
      <c r="H22" s="10">
        <v>3267.9817770580898</v>
      </c>
      <c r="I22" s="10">
        <v>3093.1829894398602</v>
      </c>
      <c r="J22" s="10">
        <v>2729.8828654742501</v>
      </c>
      <c r="K22" s="10">
        <v>2692.1399392281401</v>
      </c>
      <c r="L22" s="10">
        <v>2819.89213443575</v>
      </c>
      <c r="M22" s="10">
        <v>2831.5618213124299</v>
      </c>
      <c r="N22" s="10">
        <v>2416.2199221051301</v>
      </c>
      <c r="O22" s="10">
        <v>2656.8410589846699</v>
      </c>
      <c r="P22" s="10">
        <v>2407.8213525032402</v>
      </c>
      <c r="Q22" s="10">
        <v>2393.37216766969</v>
      </c>
      <c r="R22" s="10">
        <v>2890.2434797271299</v>
      </c>
      <c r="S22" s="10">
        <v>2824.4434840047102</v>
      </c>
      <c r="T22" s="10">
        <v>2511.0344731934301</v>
      </c>
      <c r="U22" s="10">
        <v>2226.2209544294201</v>
      </c>
      <c r="V22" s="10">
        <v>2001.41417630561</v>
      </c>
      <c r="W22" s="10">
        <v>1937.1108527935601</v>
      </c>
      <c r="X22" s="10">
        <v>1820.2766762204999</v>
      </c>
      <c r="Y22" s="10">
        <v>1732.99720741378</v>
      </c>
      <c r="Z22" s="10">
        <v>1789.9470669723901</v>
      </c>
      <c r="AA22" s="10">
        <v>1804.7822703541301</v>
      </c>
      <c r="AB22" s="10">
        <v>1739.10036399407</v>
      </c>
      <c r="AC22" s="10">
        <v>1692.08077948543</v>
      </c>
      <c r="AD22" s="10">
        <v>1700.1971383679499</v>
      </c>
      <c r="AE22" s="10">
        <v>1689.39251868929</v>
      </c>
      <c r="AF22" s="10">
        <v>1684.7427778501999</v>
      </c>
      <c r="AG22" s="10">
        <v>1678.2301404518801</v>
      </c>
      <c r="AH22" s="10">
        <v>1674.19604753148</v>
      </c>
      <c r="AI22" s="10">
        <v>1678.6693859325401</v>
      </c>
      <c r="AJ22" s="10">
        <v>1676.7819985912099</v>
      </c>
      <c r="AK22" s="10">
        <v>1677.2640607231201</v>
      </c>
      <c r="AL22" s="10">
        <v>1666.83538415716</v>
      </c>
      <c r="AM22" s="10">
        <v>1659.39811041352</v>
      </c>
      <c r="AN22" s="10">
        <v>1657.77805384974</v>
      </c>
      <c r="AO22" s="10">
        <v>1655.23285055728</v>
      </c>
      <c r="AP22" s="10">
        <v>1653.42353354689</v>
      </c>
      <c r="AQ22" s="10">
        <v>1650.77252691077</v>
      </c>
      <c r="AR22" s="10">
        <v>1648.52330192723</v>
      </c>
      <c r="AS22" s="10">
        <v>1647.27654977005</v>
      </c>
    </row>
    <row r="23" spans="1:45" ht="35" customHeight="1" x14ac:dyDescent="0.2">
      <c r="A23" s="10" t="s">
        <v>113</v>
      </c>
      <c r="B23" s="10" t="s">
        <v>120</v>
      </c>
      <c r="C23" s="10" t="s">
        <v>111</v>
      </c>
      <c r="D23" s="11"/>
      <c r="E23" s="10">
        <v>374.72</v>
      </c>
      <c r="F23" s="10">
        <v>352.54</v>
      </c>
      <c r="G23" s="10">
        <v>347.78</v>
      </c>
      <c r="H23" s="10">
        <v>344.4</v>
      </c>
      <c r="I23" s="10">
        <v>347.72</v>
      </c>
      <c r="J23" s="10">
        <v>344.09</v>
      </c>
      <c r="K23" s="10">
        <v>344.7</v>
      </c>
      <c r="L23" s="10">
        <v>348.66</v>
      </c>
      <c r="M23" s="10">
        <v>349.69</v>
      </c>
      <c r="N23" s="10">
        <v>326.79000000000002</v>
      </c>
      <c r="O23" s="10">
        <v>346.4</v>
      </c>
      <c r="P23" s="10">
        <v>339.46</v>
      </c>
      <c r="Q23" s="10">
        <v>332.85</v>
      </c>
      <c r="R23" s="10">
        <v>333.11</v>
      </c>
      <c r="S23" s="10">
        <v>330.56</v>
      </c>
      <c r="T23" s="10">
        <v>353.99</v>
      </c>
      <c r="U23" s="10">
        <v>370.59</v>
      </c>
      <c r="V23" s="10">
        <v>373.83</v>
      </c>
      <c r="W23" s="10">
        <v>371.1</v>
      </c>
      <c r="X23" s="10">
        <v>361.57</v>
      </c>
      <c r="Y23" s="10">
        <v>346.17</v>
      </c>
      <c r="Z23" s="10">
        <v>333.88</v>
      </c>
      <c r="AA23" s="10">
        <v>334.29872958449801</v>
      </c>
      <c r="AB23" s="10">
        <v>335.46765725347302</v>
      </c>
      <c r="AC23" s="10">
        <v>335.82769892043098</v>
      </c>
      <c r="AD23" s="10">
        <v>335.82769880204398</v>
      </c>
      <c r="AE23" s="10">
        <v>335.82769892744</v>
      </c>
      <c r="AF23" s="10">
        <v>335.82769893223502</v>
      </c>
      <c r="AG23" s="10">
        <v>335.82769892219301</v>
      </c>
      <c r="AH23" s="10">
        <v>335.82769903466601</v>
      </c>
      <c r="AI23" s="10">
        <v>335.82769902178097</v>
      </c>
      <c r="AJ23" s="10">
        <v>335.82771593029599</v>
      </c>
      <c r="AK23" s="10">
        <v>335.81799276070097</v>
      </c>
      <c r="AL23" s="10">
        <v>335.767105524214</v>
      </c>
      <c r="AM23" s="10">
        <v>335.70844549957201</v>
      </c>
      <c r="AN23" s="10">
        <v>335.336085681491</v>
      </c>
      <c r="AO23" s="10">
        <v>335.04244218161301</v>
      </c>
      <c r="AP23" s="10">
        <v>334.907713594955</v>
      </c>
      <c r="AQ23" s="10">
        <v>334.73779035273702</v>
      </c>
      <c r="AR23" s="10">
        <v>334.269328424344</v>
      </c>
      <c r="AS23" s="10">
        <v>333.019896660347</v>
      </c>
    </row>
    <row r="24" spans="1:45" x14ac:dyDescent="0.2">
      <c r="A24" s="10" t="s">
        <v>113</v>
      </c>
      <c r="B24" s="10" t="s">
        <v>121</v>
      </c>
      <c r="C24" s="10" t="s">
        <v>111</v>
      </c>
      <c r="D24" s="11"/>
      <c r="E24" s="10">
        <v>130.87</v>
      </c>
      <c r="F24" s="10">
        <v>200.26</v>
      </c>
      <c r="G24" s="10">
        <v>201.7</v>
      </c>
      <c r="H24" s="10">
        <v>199.83</v>
      </c>
      <c r="I24" s="10">
        <v>202.46</v>
      </c>
      <c r="J24" s="10">
        <v>194.43</v>
      </c>
      <c r="K24" s="10">
        <v>173.1</v>
      </c>
      <c r="L24" s="10">
        <v>171.83</v>
      </c>
      <c r="M24" s="10">
        <v>121.52</v>
      </c>
      <c r="N24" s="10">
        <v>126.21</v>
      </c>
      <c r="O24" s="10">
        <v>117.69</v>
      </c>
      <c r="P24" s="10">
        <v>116.14</v>
      </c>
      <c r="Q24" s="10">
        <v>99.930000000000106</v>
      </c>
      <c r="R24" s="10">
        <v>94.28</v>
      </c>
      <c r="S24" s="10">
        <v>92.3</v>
      </c>
      <c r="T24" s="10">
        <v>84.48</v>
      </c>
      <c r="U24" s="10">
        <v>86.819999999999894</v>
      </c>
      <c r="V24" s="10">
        <v>87.98</v>
      </c>
      <c r="W24" s="10">
        <v>84.92</v>
      </c>
      <c r="X24" s="10">
        <v>85.780000000000101</v>
      </c>
      <c r="Y24" s="10">
        <v>103.55</v>
      </c>
      <c r="Z24" s="10">
        <v>113.76</v>
      </c>
      <c r="AA24" s="10">
        <v>112.059499703165</v>
      </c>
      <c r="AB24" s="10">
        <v>107.784381721466</v>
      </c>
      <c r="AC24" s="10">
        <v>106.305750338173</v>
      </c>
      <c r="AD24" s="10">
        <v>106.146584962159</v>
      </c>
      <c r="AE24" s="10">
        <v>106.074153981582</v>
      </c>
      <c r="AF24" s="10">
        <v>106.05190173347999</v>
      </c>
      <c r="AG24" s="10">
        <v>106.033574376643</v>
      </c>
      <c r="AH24" s="10">
        <v>106.01806366777301</v>
      </c>
      <c r="AI24" s="10">
        <v>106.01115469355</v>
      </c>
      <c r="AJ24" s="10">
        <v>106.01233889407099</v>
      </c>
      <c r="AK24" s="10">
        <v>106.056542666019</v>
      </c>
      <c r="AL24" s="10">
        <v>106.258872136137</v>
      </c>
      <c r="AM24" s="10">
        <v>106.516547668729</v>
      </c>
      <c r="AN24" s="10">
        <v>108.034077430609</v>
      </c>
      <c r="AO24" s="10">
        <v>109.343926666602</v>
      </c>
      <c r="AP24" s="10">
        <v>110.108366979623</v>
      </c>
      <c r="AQ24" s="10">
        <v>110.876697571332</v>
      </c>
      <c r="AR24" s="10">
        <v>112.591986176436</v>
      </c>
      <c r="AS24" s="10">
        <v>117.137426335127</v>
      </c>
    </row>
    <row r="25" spans="1:45" x14ac:dyDescent="0.2">
      <c r="A25" s="10" t="s">
        <v>113</v>
      </c>
      <c r="B25" s="10" t="s">
        <v>122</v>
      </c>
      <c r="C25" s="10" t="s">
        <v>111</v>
      </c>
      <c r="D25" s="11"/>
      <c r="E25" s="10">
        <v>633.59</v>
      </c>
      <c r="F25" s="10">
        <v>650.13</v>
      </c>
      <c r="G25" s="10">
        <v>563.01</v>
      </c>
      <c r="H25" s="10">
        <v>328.35</v>
      </c>
      <c r="I25" s="10">
        <v>276.58999999999997</v>
      </c>
      <c r="J25" s="10">
        <v>381.65</v>
      </c>
      <c r="K25" s="10">
        <v>305.83</v>
      </c>
      <c r="L25" s="10">
        <v>294.37</v>
      </c>
      <c r="M25" s="10">
        <v>299.63</v>
      </c>
      <c r="N25" s="10">
        <v>286.02</v>
      </c>
      <c r="O25" s="10">
        <v>312.7</v>
      </c>
      <c r="P25" s="10">
        <v>302.8</v>
      </c>
      <c r="Q25" s="10">
        <v>362.57</v>
      </c>
      <c r="R25" s="10">
        <v>355.63</v>
      </c>
      <c r="S25" s="10">
        <v>399.93</v>
      </c>
      <c r="T25" s="10">
        <v>473.01000000000101</v>
      </c>
      <c r="U25" s="10">
        <v>966.87999999999897</v>
      </c>
      <c r="V25" s="10">
        <v>928.36</v>
      </c>
      <c r="W25" s="10">
        <v>890.38000000000102</v>
      </c>
      <c r="X25" s="10">
        <v>875.72</v>
      </c>
      <c r="Y25" s="10">
        <v>846.05999999999904</v>
      </c>
      <c r="Z25" s="10">
        <v>920.46</v>
      </c>
      <c r="AA25" s="10">
        <v>919.61050999032</v>
      </c>
      <c r="AB25" s="10">
        <v>917.49842266599796</v>
      </c>
      <c r="AC25" s="10">
        <v>916.85559938528297</v>
      </c>
      <c r="AD25" s="10">
        <v>916.85559938528297</v>
      </c>
      <c r="AE25" s="10">
        <v>916.85559942398697</v>
      </c>
      <c r="AF25" s="10">
        <v>916.85559942398697</v>
      </c>
      <c r="AG25" s="10">
        <v>916.85559940463497</v>
      </c>
      <c r="AH25" s="10">
        <v>916.855599482044</v>
      </c>
      <c r="AI25" s="10">
        <v>916.85559944334</v>
      </c>
      <c r="AJ25" s="10">
        <v>916.85567638235204</v>
      </c>
      <c r="AK25" s="10">
        <v>916.87949863370898</v>
      </c>
      <c r="AL25" s="10">
        <v>916.97974524553899</v>
      </c>
      <c r="AM25" s="10">
        <v>917.10396696160103</v>
      </c>
      <c r="AN25" s="10">
        <v>917.80356421460704</v>
      </c>
      <c r="AO25" s="10">
        <v>918.39059026132395</v>
      </c>
      <c r="AP25" s="10">
        <v>918.71006704906995</v>
      </c>
      <c r="AQ25" s="10">
        <v>919.06598525805896</v>
      </c>
      <c r="AR25" s="10">
        <v>919.89776618687495</v>
      </c>
      <c r="AS25" s="10">
        <v>922.16938338038403</v>
      </c>
    </row>
    <row r="26" spans="1:45" x14ac:dyDescent="0.2">
      <c r="A26" s="10" t="s">
        <v>113</v>
      </c>
      <c r="B26" s="10" t="s">
        <v>123</v>
      </c>
      <c r="C26" s="10" t="s">
        <v>111</v>
      </c>
      <c r="D26" s="11"/>
      <c r="E26" s="10">
        <v>72.150000000000006</v>
      </c>
      <c r="F26" s="10">
        <v>72.150000000000006</v>
      </c>
      <c r="G26" s="10">
        <v>72.150000000000006</v>
      </c>
      <c r="H26" s="10">
        <v>72.150000000000006</v>
      </c>
      <c r="I26" s="10">
        <v>73.84</v>
      </c>
      <c r="J26" s="10">
        <v>80.63</v>
      </c>
      <c r="K26" s="10">
        <v>89.54</v>
      </c>
      <c r="L26" s="10">
        <v>89.44</v>
      </c>
      <c r="M26" s="10">
        <v>140.32</v>
      </c>
      <c r="N26" s="10">
        <v>129.65</v>
      </c>
      <c r="O26" s="10">
        <v>187.65</v>
      </c>
      <c r="P26" s="10">
        <v>157.43</v>
      </c>
      <c r="Q26" s="10">
        <v>183.61</v>
      </c>
      <c r="R26" s="10">
        <v>302.41000000000099</v>
      </c>
      <c r="S26" s="10">
        <v>459.11</v>
      </c>
      <c r="T26" s="10">
        <v>121.43</v>
      </c>
      <c r="U26" s="10">
        <v>117.71</v>
      </c>
      <c r="V26" s="10">
        <v>130.13</v>
      </c>
      <c r="W26" s="10">
        <v>133.82</v>
      </c>
      <c r="X26" s="10">
        <v>128.63</v>
      </c>
      <c r="Y26" s="10">
        <v>125.14</v>
      </c>
      <c r="Z26" s="10">
        <v>132.82</v>
      </c>
      <c r="AA26" s="10">
        <v>132.88638637455401</v>
      </c>
      <c r="AB26" s="10">
        <v>133.007929764567</v>
      </c>
      <c r="AC26" s="10">
        <v>133.21641853442401</v>
      </c>
      <c r="AD26" s="10">
        <v>133.37557941296799</v>
      </c>
      <c r="AE26" s="10">
        <v>133.44798528381</v>
      </c>
      <c r="AF26" s="10">
        <v>133.47018166247801</v>
      </c>
      <c r="AG26" s="10">
        <v>133.48844013508</v>
      </c>
      <c r="AH26" s="10">
        <v>133.50389911239901</v>
      </c>
      <c r="AI26" s="10">
        <v>133.51077267436801</v>
      </c>
      <c r="AJ26" s="10">
        <v>133.50959155539999</v>
      </c>
      <c r="AK26" s="10">
        <v>133.50605855493001</v>
      </c>
      <c r="AL26" s="10">
        <v>133.49229246988901</v>
      </c>
      <c r="AM26" s="10">
        <v>133.46258385934999</v>
      </c>
      <c r="AN26" s="10">
        <v>133.31368346636799</v>
      </c>
      <c r="AO26" s="10">
        <v>133.146594830227</v>
      </c>
      <c r="AP26" s="10">
        <v>132.99992914209099</v>
      </c>
      <c r="AQ26" s="10">
        <v>132.91771425926299</v>
      </c>
      <c r="AR26" s="10">
        <v>132.843181692939</v>
      </c>
      <c r="AS26" s="10">
        <v>132.78971264434799</v>
      </c>
    </row>
    <row r="27" spans="1:45" x14ac:dyDescent="0.2">
      <c r="A27" s="10" t="s">
        <v>113</v>
      </c>
      <c r="B27" s="10" t="s">
        <v>124</v>
      </c>
      <c r="C27" s="10" t="s">
        <v>111</v>
      </c>
      <c r="D27" s="11"/>
      <c r="E27" s="10">
        <v>4.88</v>
      </c>
      <c r="F27" s="10">
        <v>3.46</v>
      </c>
      <c r="G27" s="10">
        <v>4.21</v>
      </c>
      <c r="H27" s="10">
        <v>4.32</v>
      </c>
      <c r="I27" s="10">
        <v>5.42</v>
      </c>
      <c r="J27" s="10">
        <v>6.02</v>
      </c>
      <c r="K27" s="10">
        <v>3.34</v>
      </c>
      <c r="L27" s="10">
        <v>2.68</v>
      </c>
      <c r="M27" s="10">
        <v>3.34</v>
      </c>
      <c r="N27" s="10">
        <v>0</v>
      </c>
      <c r="O27" s="10">
        <v>0.95</v>
      </c>
      <c r="P27" s="10">
        <v>1.01</v>
      </c>
      <c r="Q27" s="10">
        <v>1.02</v>
      </c>
      <c r="R27" s="10">
        <v>0</v>
      </c>
      <c r="S27" s="10">
        <v>2.3571434260328301E-17</v>
      </c>
      <c r="T27" s="10">
        <v>2.1428576600298401E-17</v>
      </c>
      <c r="U27" s="10">
        <v>0</v>
      </c>
      <c r="V27" s="10">
        <v>1.92000046338674E-15</v>
      </c>
      <c r="W27" s="10">
        <v>0</v>
      </c>
      <c r="X27" s="10">
        <v>1.4400003475400499E-15</v>
      </c>
      <c r="Y27" s="10">
        <v>2.7428578048382002E-16</v>
      </c>
      <c r="Z27" s="10">
        <v>0</v>
      </c>
      <c r="AA27" s="10">
        <v>0</v>
      </c>
      <c r="AB27" s="10">
        <v>0</v>
      </c>
      <c r="AC27" s="10">
        <v>0</v>
      </c>
      <c r="AD27" s="10">
        <v>0</v>
      </c>
      <c r="AE27" s="10">
        <v>0</v>
      </c>
      <c r="AF27" s="10">
        <v>0</v>
      </c>
      <c r="AG27" s="10">
        <v>0</v>
      </c>
      <c r="AH27" s="10">
        <v>0</v>
      </c>
      <c r="AI27" s="10">
        <v>0</v>
      </c>
      <c r="AJ27" s="10">
        <v>0</v>
      </c>
      <c r="AK27" s="10">
        <v>0</v>
      </c>
      <c r="AL27" s="10">
        <v>0</v>
      </c>
      <c r="AM27" s="10">
        <v>0</v>
      </c>
      <c r="AN27" s="10">
        <v>0</v>
      </c>
      <c r="AO27" s="10">
        <v>0</v>
      </c>
      <c r="AP27" s="10">
        <v>0</v>
      </c>
      <c r="AQ27" s="10">
        <v>0</v>
      </c>
      <c r="AR27" s="10">
        <v>0</v>
      </c>
      <c r="AS27" s="10">
        <v>4.4438093070553401E-2</v>
      </c>
    </row>
    <row r="28" spans="1:45" ht="35" customHeight="1" x14ac:dyDescent="0.2">
      <c r="A28" s="10" t="s">
        <v>114</v>
      </c>
      <c r="B28" s="10" t="s">
        <v>120</v>
      </c>
      <c r="C28" s="10" t="s">
        <v>111</v>
      </c>
      <c r="D28" s="11"/>
      <c r="E28" s="10">
        <v>5982.03</v>
      </c>
      <c r="F28" s="10">
        <v>6192.09</v>
      </c>
      <c r="G28" s="10">
        <v>6050.1600000000099</v>
      </c>
      <c r="H28" s="10">
        <v>6130.5300000000097</v>
      </c>
      <c r="I28" s="10">
        <v>6450.6200000000099</v>
      </c>
      <c r="J28" s="10">
        <v>6779.9200000000101</v>
      </c>
      <c r="K28" s="10">
        <v>6672.9299999999903</v>
      </c>
      <c r="L28" s="10">
        <v>6679.0299999999897</v>
      </c>
      <c r="M28" s="10">
        <v>6835.4</v>
      </c>
      <c r="N28" s="10">
        <v>6549.9700000000103</v>
      </c>
      <c r="O28" s="10">
        <v>6730.15</v>
      </c>
      <c r="P28" s="10">
        <v>6648.36</v>
      </c>
      <c r="Q28" s="10">
        <v>6698.1400000000103</v>
      </c>
      <c r="R28" s="10">
        <v>6779.82</v>
      </c>
      <c r="S28" s="10">
        <v>6436.3199999999897</v>
      </c>
      <c r="T28" s="10">
        <v>6429.31</v>
      </c>
      <c r="U28" s="10">
        <v>6361.5099999999902</v>
      </c>
      <c r="V28" s="10">
        <v>6280.8600000000097</v>
      </c>
      <c r="W28" s="10">
        <v>6359.4699999999903</v>
      </c>
      <c r="X28" s="10">
        <v>6208.5299999999897</v>
      </c>
      <c r="Y28" s="10">
        <v>5396.45999999999</v>
      </c>
      <c r="Z28" s="10">
        <v>5616.4499999999898</v>
      </c>
      <c r="AA28" s="10">
        <v>5637.4280975864203</v>
      </c>
      <c r="AB28" s="10">
        <v>5470.1761325953903</v>
      </c>
      <c r="AC28" s="10">
        <v>5442.47650581365</v>
      </c>
      <c r="AD28" s="10">
        <v>5466.4318344676303</v>
      </c>
      <c r="AE28" s="10">
        <v>5486.1379203768502</v>
      </c>
      <c r="AF28" s="10">
        <v>5512.8828520492898</v>
      </c>
      <c r="AG28" s="10">
        <v>5542.0314036934496</v>
      </c>
      <c r="AH28" s="10">
        <v>5584.8505305191702</v>
      </c>
      <c r="AI28" s="10">
        <v>5662.6344544916201</v>
      </c>
      <c r="AJ28" s="10">
        <v>5742.0220112097104</v>
      </c>
      <c r="AK28" s="10">
        <v>5827.7464221390901</v>
      </c>
      <c r="AL28" s="10">
        <v>5915.76687034725</v>
      </c>
      <c r="AM28" s="10">
        <v>6004.29640374272</v>
      </c>
      <c r="AN28" s="10">
        <v>6099.8650681590598</v>
      </c>
      <c r="AO28" s="10">
        <v>6215.2350254718203</v>
      </c>
      <c r="AP28" s="10">
        <v>6331.1359298899897</v>
      </c>
      <c r="AQ28" s="10">
        <v>6430.9705941738202</v>
      </c>
      <c r="AR28" s="10">
        <v>6503.7406843316303</v>
      </c>
      <c r="AS28" s="10">
        <v>6573.04905033254</v>
      </c>
    </row>
    <row r="29" spans="1:45" x14ac:dyDescent="0.2">
      <c r="A29" s="10" t="s">
        <v>114</v>
      </c>
      <c r="B29" s="10" t="s">
        <v>121</v>
      </c>
      <c r="C29" s="10" t="s">
        <v>111</v>
      </c>
      <c r="D29" s="11"/>
      <c r="E29" s="10">
        <v>5535.8599999999897</v>
      </c>
      <c r="F29" s="10">
        <v>5550.3</v>
      </c>
      <c r="G29" s="10">
        <v>4771.2399999999898</v>
      </c>
      <c r="H29" s="10">
        <v>5163.1600000000099</v>
      </c>
      <c r="I29" s="10">
        <v>5089.0799999999899</v>
      </c>
      <c r="J29" s="10">
        <v>5005.2200000000203</v>
      </c>
      <c r="K29" s="10">
        <v>4543.21000000001</v>
      </c>
      <c r="L29" s="10">
        <v>4332.2799999999897</v>
      </c>
      <c r="M29" s="10">
        <v>5600.2399999999898</v>
      </c>
      <c r="N29" s="10">
        <v>4415.4900000000098</v>
      </c>
      <c r="O29" s="10">
        <v>4837.1499999999796</v>
      </c>
      <c r="P29" s="10">
        <v>4162.5700000000097</v>
      </c>
      <c r="Q29" s="10">
        <v>4870.3400000000101</v>
      </c>
      <c r="R29" s="10">
        <v>5050.7699999999804</v>
      </c>
      <c r="S29" s="10">
        <v>4281.8499999999904</v>
      </c>
      <c r="T29" s="10">
        <v>4630.8800000000201</v>
      </c>
      <c r="U29" s="10">
        <v>4802.45999999999</v>
      </c>
      <c r="V29" s="10">
        <v>4807.7800000000097</v>
      </c>
      <c r="W29" s="10">
        <v>4783.8400000000101</v>
      </c>
      <c r="X29" s="10">
        <v>4834.38</v>
      </c>
      <c r="Y29" s="10">
        <v>4444.17</v>
      </c>
      <c r="Z29" s="10">
        <v>4817.7</v>
      </c>
      <c r="AA29" s="10">
        <v>4607.9187416863197</v>
      </c>
      <c r="AB29" s="10">
        <v>4508.6255617898096</v>
      </c>
      <c r="AC29" s="10">
        <v>4429.0637737343104</v>
      </c>
      <c r="AD29" s="10">
        <v>4387.1416855601501</v>
      </c>
      <c r="AE29" s="10">
        <v>4417.4622465029897</v>
      </c>
      <c r="AF29" s="10">
        <v>4462.1054095271602</v>
      </c>
      <c r="AG29" s="10">
        <v>4508.2573123941602</v>
      </c>
      <c r="AH29" s="10">
        <v>4531.3543948096703</v>
      </c>
      <c r="AI29" s="10">
        <v>4541.85246642123</v>
      </c>
      <c r="AJ29" s="10">
        <v>4565.1956948218603</v>
      </c>
      <c r="AK29" s="10">
        <v>4577.6199454126099</v>
      </c>
      <c r="AL29" s="10">
        <v>4591.9498973441896</v>
      </c>
      <c r="AM29" s="10">
        <v>4598.7803959744997</v>
      </c>
      <c r="AN29" s="10">
        <v>4615.0438559594804</v>
      </c>
      <c r="AO29" s="10">
        <v>4629.5064698552096</v>
      </c>
      <c r="AP29" s="10">
        <v>4653.9675526848796</v>
      </c>
      <c r="AQ29" s="10">
        <v>4668.26247192148</v>
      </c>
      <c r="AR29" s="10">
        <v>4677.1009016828502</v>
      </c>
      <c r="AS29" s="10">
        <v>4683.2420199107301</v>
      </c>
    </row>
    <row r="30" spans="1:45" x14ac:dyDescent="0.2">
      <c r="A30" s="10" t="s">
        <v>114</v>
      </c>
      <c r="B30" s="10" t="s">
        <v>122</v>
      </c>
      <c r="C30" s="10" t="s">
        <v>111</v>
      </c>
      <c r="D30" s="11"/>
      <c r="E30" s="10">
        <v>616.88999999999896</v>
      </c>
      <c r="F30" s="10">
        <v>1072.73</v>
      </c>
      <c r="G30" s="10">
        <v>499.349999999999</v>
      </c>
      <c r="H30" s="10">
        <v>417.05</v>
      </c>
      <c r="I30" s="10">
        <v>657.35000000000105</v>
      </c>
      <c r="J30" s="10">
        <v>849.26999999999896</v>
      </c>
      <c r="K30" s="10">
        <v>733.83</v>
      </c>
      <c r="L30" s="10">
        <v>718.94</v>
      </c>
      <c r="M30" s="10">
        <v>643.23</v>
      </c>
      <c r="N30" s="10">
        <v>592.19000000000199</v>
      </c>
      <c r="O30" s="10">
        <v>631.44000000000096</v>
      </c>
      <c r="P30" s="10">
        <v>691.47000000000196</v>
      </c>
      <c r="Q30" s="10">
        <v>656.29000000000201</v>
      </c>
      <c r="R30" s="10">
        <v>650.23000000000104</v>
      </c>
      <c r="S30" s="10">
        <v>881.51000000000101</v>
      </c>
      <c r="T30" s="10">
        <v>1119.04</v>
      </c>
      <c r="U30" s="10">
        <v>2029.88</v>
      </c>
      <c r="V30" s="10">
        <v>2012.55</v>
      </c>
      <c r="W30" s="10">
        <v>2058.44</v>
      </c>
      <c r="X30" s="10">
        <v>2097.04</v>
      </c>
      <c r="Y30" s="10">
        <v>1904.08</v>
      </c>
      <c r="Z30" s="10">
        <v>2017.03</v>
      </c>
      <c r="AA30" s="10">
        <v>2019.6980773582</v>
      </c>
      <c r="AB30" s="10">
        <v>2020.93078431356</v>
      </c>
      <c r="AC30" s="10">
        <v>2023.30673341499</v>
      </c>
      <c r="AD30" s="10">
        <v>2029.0732894528701</v>
      </c>
      <c r="AE30" s="10">
        <v>2032.79101969315</v>
      </c>
      <c r="AF30" s="10">
        <v>2038.89144239027</v>
      </c>
      <c r="AG30" s="10">
        <v>2047.20229294466</v>
      </c>
      <c r="AH30" s="10">
        <v>2054.5415855993801</v>
      </c>
      <c r="AI30" s="10">
        <v>2064.0247576583101</v>
      </c>
      <c r="AJ30" s="10">
        <v>2069.6992928024301</v>
      </c>
      <c r="AK30" s="10">
        <v>2075.6523671066702</v>
      </c>
      <c r="AL30" s="10">
        <v>2087.38645205189</v>
      </c>
      <c r="AM30" s="10">
        <v>2106.02361829763</v>
      </c>
      <c r="AN30" s="10">
        <v>2134.75381536645</v>
      </c>
      <c r="AO30" s="10">
        <v>2149.0999422691598</v>
      </c>
      <c r="AP30" s="10">
        <v>2163.8308823426501</v>
      </c>
      <c r="AQ30" s="10">
        <v>2173.7091189017001</v>
      </c>
      <c r="AR30" s="10">
        <v>2180.5674392412898</v>
      </c>
      <c r="AS30" s="10">
        <v>2186.8609075161198</v>
      </c>
    </row>
    <row r="31" spans="1:45" x14ac:dyDescent="0.2">
      <c r="A31" s="10" t="s">
        <v>114</v>
      </c>
      <c r="B31" s="10" t="s">
        <v>123</v>
      </c>
      <c r="C31" s="10" t="s">
        <v>111</v>
      </c>
      <c r="D31" s="11"/>
      <c r="E31" s="10">
        <v>11.46</v>
      </c>
      <c r="F31" s="10">
        <v>10.67</v>
      </c>
      <c r="G31" s="10">
        <v>19.28</v>
      </c>
      <c r="H31" s="10">
        <v>19.690000000000001</v>
      </c>
      <c r="I31" s="10">
        <v>19.689999999999898</v>
      </c>
      <c r="J31" s="10">
        <v>19.690000000000001</v>
      </c>
      <c r="K31" s="10">
        <v>19.28</v>
      </c>
      <c r="L31" s="10">
        <v>19.28</v>
      </c>
      <c r="M31" s="10">
        <v>737.46</v>
      </c>
      <c r="N31" s="10">
        <v>750.98</v>
      </c>
      <c r="O31" s="10">
        <v>769.34</v>
      </c>
      <c r="P31" s="10">
        <v>784.94999999999902</v>
      </c>
      <c r="Q31" s="10">
        <v>809.520000000001</v>
      </c>
      <c r="R31" s="10">
        <v>826.78</v>
      </c>
      <c r="S31" s="10">
        <v>842.49</v>
      </c>
      <c r="T31" s="10">
        <v>935.26999999999896</v>
      </c>
      <c r="U31" s="10">
        <v>985.94</v>
      </c>
      <c r="V31" s="10">
        <v>1093.21</v>
      </c>
      <c r="W31" s="10">
        <v>1144.07</v>
      </c>
      <c r="X31" s="10">
        <v>1145.45</v>
      </c>
      <c r="Y31" s="10">
        <v>1185.79</v>
      </c>
      <c r="Z31" s="10">
        <v>1246.93</v>
      </c>
      <c r="AA31" s="10">
        <v>1249.4884699832801</v>
      </c>
      <c r="AB31" s="10">
        <v>1256.02857395461</v>
      </c>
      <c r="AC31" s="10">
        <v>1267.2136132257799</v>
      </c>
      <c r="AD31" s="10">
        <v>1274.40806428767</v>
      </c>
      <c r="AE31" s="10">
        <v>1277.9869437981399</v>
      </c>
      <c r="AF31" s="10">
        <v>1279.64154444004</v>
      </c>
      <c r="AG31" s="10">
        <v>1281.23487751775</v>
      </c>
      <c r="AH31" s="10">
        <v>1282.47861979909</v>
      </c>
      <c r="AI31" s="10">
        <v>1283.0559866767301</v>
      </c>
      <c r="AJ31" s="10">
        <v>1283.2611833292999</v>
      </c>
      <c r="AK31" s="10">
        <v>1279.3184121573699</v>
      </c>
      <c r="AL31" s="10">
        <v>1263.19159600065</v>
      </c>
      <c r="AM31" s="10">
        <v>1232.3628425918</v>
      </c>
      <c r="AN31" s="10">
        <v>1173.9977641722801</v>
      </c>
      <c r="AO31" s="10">
        <v>1145.8744951224901</v>
      </c>
      <c r="AP31" s="10">
        <v>1113.0053267559999</v>
      </c>
      <c r="AQ31" s="10">
        <v>1096.2684626349801</v>
      </c>
      <c r="AR31" s="10">
        <v>1088.7348995038001</v>
      </c>
      <c r="AS31" s="10">
        <v>1084.98895868255</v>
      </c>
    </row>
    <row r="32" spans="1:45" x14ac:dyDescent="0.2">
      <c r="A32" s="10" t="s">
        <v>114</v>
      </c>
      <c r="B32" s="10" t="s">
        <v>124</v>
      </c>
      <c r="C32" s="10" t="s">
        <v>111</v>
      </c>
      <c r="D32" s="11"/>
      <c r="E32" s="10">
        <v>10.39</v>
      </c>
      <c r="F32" s="10">
        <v>10.45</v>
      </c>
      <c r="G32" s="10">
        <v>5.0299999999999896</v>
      </c>
      <c r="H32" s="10">
        <v>5.3499999999999801</v>
      </c>
      <c r="I32" s="10">
        <v>4.9800000000000297</v>
      </c>
      <c r="J32" s="10">
        <v>5.56</v>
      </c>
      <c r="K32" s="10">
        <v>7.4500000000000197</v>
      </c>
      <c r="L32" s="10">
        <v>5.8900000000000103</v>
      </c>
      <c r="M32" s="10">
        <v>8.0900000000000105</v>
      </c>
      <c r="N32" s="10">
        <v>36.379999999999797</v>
      </c>
      <c r="O32" s="10">
        <v>6.7500000000000302</v>
      </c>
      <c r="P32" s="10">
        <v>8.9</v>
      </c>
      <c r="Q32" s="10">
        <v>7.7799999999999896</v>
      </c>
      <c r="R32" s="10">
        <v>8.4300000000000299</v>
      </c>
      <c r="S32" s="10">
        <v>8.4399999999999906</v>
      </c>
      <c r="T32" s="10">
        <v>8.4700000000000095</v>
      </c>
      <c r="U32" s="10">
        <v>8.4700000000000095</v>
      </c>
      <c r="V32" s="10">
        <v>8.43</v>
      </c>
      <c r="W32" s="10">
        <v>8.43</v>
      </c>
      <c r="X32" s="10">
        <v>8.43</v>
      </c>
      <c r="Y32" s="10">
        <v>8.4300000000000104</v>
      </c>
      <c r="Z32" s="10">
        <v>8.43</v>
      </c>
      <c r="AA32" s="10">
        <v>8.7704771622489393</v>
      </c>
      <c r="AB32" s="10">
        <v>9.1138658684252292</v>
      </c>
      <c r="AC32" s="10">
        <v>9.0647254849073295</v>
      </c>
      <c r="AD32" s="10">
        <v>9.0219434329496497</v>
      </c>
      <c r="AE32" s="10">
        <v>9.2552179998089592</v>
      </c>
      <c r="AF32" s="10">
        <v>9.2749258701887491</v>
      </c>
      <c r="AG32" s="10">
        <v>9.3021262255731294</v>
      </c>
      <c r="AH32" s="10">
        <v>9.3328577504714101</v>
      </c>
      <c r="AI32" s="10">
        <v>9.3732728113418595</v>
      </c>
      <c r="AJ32" s="10">
        <v>9.4514780099931492</v>
      </c>
      <c r="AK32" s="10">
        <v>9.5139799940805005</v>
      </c>
      <c r="AL32" s="10">
        <v>9.7169891470859007</v>
      </c>
      <c r="AM32" s="10">
        <v>10.350496780879901</v>
      </c>
      <c r="AN32" s="10">
        <v>11.061979938412501</v>
      </c>
      <c r="AO32" s="10">
        <v>11.549044976871199</v>
      </c>
      <c r="AP32" s="10">
        <v>12.009381171233599</v>
      </c>
      <c r="AQ32" s="10">
        <v>12.239571477955</v>
      </c>
      <c r="AR32" s="10">
        <v>12.3310179504467</v>
      </c>
      <c r="AS32" s="10">
        <v>12.371974403298999</v>
      </c>
    </row>
    <row r="33" spans="1:45" ht="35" customHeight="1" x14ac:dyDescent="0.2">
      <c r="A33" s="10" t="s">
        <v>115</v>
      </c>
      <c r="B33" s="10" t="s">
        <v>120</v>
      </c>
      <c r="C33" s="10" t="s">
        <v>111</v>
      </c>
      <c r="D33" s="11"/>
      <c r="E33" s="10">
        <v>9616.68</v>
      </c>
      <c r="F33" s="10">
        <v>9917.1999999999698</v>
      </c>
      <c r="G33" s="10">
        <v>10319.379999999999</v>
      </c>
      <c r="H33" s="10">
        <v>10576.16</v>
      </c>
      <c r="I33" s="10">
        <v>10679.32</v>
      </c>
      <c r="J33" s="10">
        <v>10809.21</v>
      </c>
      <c r="K33" s="10">
        <v>10722.61</v>
      </c>
      <c r="L33" s="10">
        <v>10582.63</v>
      </c>
      <c r="M33" s="10">
        <v>10300.950000000001</v>
      </c>
      <c r="N33" s="10">
        <v>10192.67</v>
      </c>
      <c r="O33" s="10">
        <v>10217.709999999999</v>
      </c>
      <c r="P33" s="10">
        <v>9594.6999999999898</v>
      </c>
      <c r="Q33" s="10">
        <v>9859.2100000000191</v>
      </c>
      <c r="R33" s="10">
        <v>9751.7200000000103</v>
      </c>
      <c r="S33" s="10">
        <v>9292.8699999999608</v>
      </c>
      <c r="T33" s="10">
        <v>9266.0199999999895</v>
      </c>
      <c r="U33" s="10">
        <v>9288.4799999999705</v>
      </c>
      <c r="V33" s="10">
        <v>9060.01</v>
      </c>
      <c r="W33" s="10">
        <v>9033.9199999999601</v>
      </c>
      <c r="X33" s="10">
        <v>8918.2800000000407</v>
      </c>
      <c r="Y33" s="10">
        <v>9283.6400000000303</v>
      </c>
      <c r="Z33" s="10">
        <v>9411.0400000000209</v>
      </c>
      <c r="AA33" s="10">
        <v>9046.8374749623799</v>
      </c>
      <c r="AB33" s="10">
        <v>8603.7878739074895</v>
      </c>
      <c r="AC33" s="10">
        <v>8374.6182683564402</v>
      </c>
      <c r="AD33" s="10">
        <v>8271.1465014105906</v>
      </c>
      <c r="AE33" s="10">
        <v>8126.1323506013996</v>
      </c>
      <c r="AF33" s="10">
        <v>8053.0207311501999</v>
      </c>
      <c r="AG33" s="10">
        <v>8309.9350508755906</v>
      </c>
      <c r="AH33" s="10">
        <v>8631.5046420539893</v>
      </c>
      <c r="AI33" s="10">
        <v>8978.4900272273208</v>
      </c>
      <c r="AJ33" s="10">
        <v>9150.4440613831594</v>
      </c>
      <c r="AK33" s="10">
        <v>9387.1445241466809</v>
      </c>
      <c r="AL33" s="10">
        <v>9588.0209382120502</v>
      </c>
      <c r="AM33" s="10">
        <v>9765.4506737960091</v>
      </c>
      <c r="AN33" s="10">
        <v>9939.8896418663498</v>
      </c>
      <c r="AO33" s="10">
        <v>10119.5049315305</v>
      </c>
      <c r="AP33" s="10">
        <v>10300.9056319508</v>
      </c>
      <c r="AQ33" s="10">
        <v>10518.0884886699</v>
      </c>
      <c r="AR33" s="10">
        <v>10750.619144071799</v>
      </c>
      <c r="AS33" s="10">
        <v>10990.388207722201</v>
      </c>
    </row>
    <row r="34" spans="1:45" x14ac:dyDescent="0.2">
      <c r="A34" s="10" t="s">
        <v>115</v>
      </c>
      <c r="B34" s="10" t="s">
        <v>121</v>
      </c>
      <c r="C34" s="10" t="s">
        <v>111</v>
      </c>
      <c r="D34" s="11"/>
      <c r="E34" s="10">
        <v>31806.45</v>
      </c>
      <c r="F34" s="10">
        <v>32624.76</v>
      </c>
      <c r="G34" s="10">
        <v>32362.160000000102</v>
      </c>
      <c r="H34" s="10">
        <v>33231.839999999997</v>
      </c>
      <c r="I34" s="10">
        <v>34085.19</v>
      </c>
      <c r="J34" s="10">
        <v>32835.680000000102</v>
      </c>
      <c r="K34" s="10">
        <v>31550.13</v>
      </c>
      <c r="L34" s="10">
        <v>30341.18</v>
      </c>
      <c r="M34" s="10">
        <v>30916.06</v>
      </c>
      <c r="N34" s="10">
        <v>29681.8</v>
      </c>
      <c r="O34" s="10">
        <v>33499.18</v>
      </c>
      <c r="P34" s="10">
        <v>26555.519999999899</v>
      </c>
      <c r="Q34" s="10">
        <v>29508.180000000099</v>
      </c>
      <c r="R34" s="10">
        <v>29621.75</v>
      </c>
      <c r="S34" s="10">
        <v>24393.03</v>
      </c>
      <c r="T34" s="10">
        <v>25587.42</v>
      </c>
      <c r="U34" s="10">
        <v>26300.5100000001</v>
      </c>
      <c r="V34" s="10">
        <v>25372.01</v>
      </c>
      <c r="W34" s="10">
        <v>26248.519999999899</v>
      </c>
      <c r="X34" s="10">
        <v>25254.65</v>
      </c>
      <c r="Y34" s="10">
        <v>25500.1</v>
      </c>
      <c r="Z34" s="10">
        <v>27376.770000000099</v>
      </c>
      <c r="AA34" s="10">
        <v>23347.845979659</v>
      </c>
      <c r="AB34" s="10">
        <v>21763.924230699798</v>
      </c>
      <c r="AC34" s="10">
        <v>21072.882817858201</v>
      </c>
      <c r="AD34" s="10">
        <v>18761.715679400899</v>
      </c>
      <c r="AE34" s="10">
        <v>16813.5698170008</v>
      </c>
      <c r="AF34" s="10">
        <v>17889.861616630598</v>
      </c>
      <c r="AG34" s="10">
        <v>18783.466011527598</v>
      </c>
      <c r="AH34" s="10">
        <v>19344.5751423521</v>
      </c>
      <c r="AI34" s="10">
        <v>19866.188024752399</v>
      </c>
      <c r="AJ34" s="10">
        <v>20517.048193432802</v>
      </c>
      <c r="AK34" s="10">
        <v>20814.2482054795</v>
      </c>
      <c r="AL34" s="10">
        <v>21024.876962152201</v>
      </c>
      <c r="AM34" s="10">
        <v>21180.323222962299</v>
      </c>
      <c r="AN34" s="10">
        <v>21394.366014262101</v>
      </c>
      <c r="AO34" s="10">
        <v>21606.120151475701</v>
      </c>
      <c r="AP34" s="10">
        <v>21820.2969514695</v>
      </c>
      <c r="AQ34" s="10">
        <v>22017.4508800644</v>
      </c>
      <c r="AR34" s="10">
        <v>22185.6766231205</v>
      </c>
      <c r="AS34" s="10">
        <v>22387.590562915299</v>
      </c>
    </row>
    <row r="35" spans="1:45" x14ac:dyDescent="0.2">
      <c r="A35" s="10" t="s">
        <v>115</v>
      </c>
      <c r="B35" s="10" t="s">
        <v>122</v>
      </c>
      <c r="C35" s="10" t="s">
        <v>111</v>
      </c>
      <c r="D35" s="11"/>
      <c r="E35" s="10">
        <v>3239.39</v>
      </c>
      <c r="F35" s="10">
        <v>3526.9</v>
      </c>
      <c r="G35" s="10">
        <v>3087.45999999999</v>
      </c>
      <c r="H35" s="10">
        <v>3068.1800000000098</v>
      </c>
      <c r="I35" s="10">
        <v>3265.3300000000099</v>
      </c>
      <c r="J35" s="10">
        <v>3093.55</v>
      </c>
      <c r="K35" s="10">
        <v>3250.77000000001</v>
      </c>
      <c r="L35" s="10">
        <v>2876.8300000000099</v>
      </c>
      <c r="M35" s="10">
        <v>3033.46</v>
      </c>
      <c r="N35" s="10">
        <v>3013.14</v>
      </c>
      <c r="O35" s="10">
        <v>3427.74</v>
      </c>
      <c r="P35" s="10">
        <v>2669.02</v>
      </c>
      <c r="Q35" s="10">
        <v>2706.9000000000101</v>
      </c>
      <c r="R35" s="10">
        <v>2844.58</v>
      </c>
      <c r="S35" s="10">
        <v>2507.91</v>
      </c>
      <c r="T35" s="10">
        <v>2518.0800000000099</v>
      </c>
      <c r="U35" s="10">
        <v>2542.81</v>
      </c>
      <c r="V35" s="10">
        <v>2416.06</v>
      </c>
      <c r="W35" s="10">
        <v>2540.42</v>
      </c>
      <c r="X35" s="10">
        <v>2475.89</v>
      </c>
      <c r="Y35" s="10">
        <v>2396.5299999999902</v>
      </c>
      <c r="Z35" s="10">
        <v>2489.0800000000099</v>
      </c>
      <c r="AA35" s="10">
        <v>2300.3655610098399</v>
      </c>
      <c r="AB35" s="10">
        <v>2258.7740242765099</v>
      </c>
      <c r="AC35" s="10">
        <v>2210.2020707300899</v>
      </c>
      <c r="AD35" s="10">
        <v>2167.5911776498101</v>
      </c>
      <c r="AE35" s="10">
        <v>2149.4579585838501</v>
      </c>
      <c r="AF35" s="10">
        <v>2142.9872913689801</v>
      </c>
      <c r="AG35" s="10">
        <v>2137.8187801245499</v>
      </c>
      <c r="AH35" s="10">
        <v>2134.4638428309199</v>
      </c>
      <c r="AI35" s="10">
        <v>2132.7330881826301</v>
      </c>
      <c r="AJ35" s="10">
        <v>2123.3082178005202</v>
      </c>
      <c r="AK35" s="10">
        <v>2114.9235639019798</v>
      </c>
      <c r="AL35" s="10">
        <v>2101.8835141258</v>
      </c>
      <c r="AM35" s="10">
        <v>2094.4403733107501</v>
      </c>
      <c r="AN35" s="10">
        <v>2111.6012849530798</v>
      </c>
      <c r="AO35" s="10">
        <v>2111.1279055641598</v>
      </c>
      <c r="AP35" s="10">
        <v>2105.0752501768902</v>
      </c>
      <c r="AQ35" s="10">
        <v>2096.6916354382502</v>
      </c>
      <c r="AR35" s="10">
        <v>2088.6426700341499</v>
      </c>
      <c r="AS35" s="10">
        <v>2081.6334295556699</v>
      </c>
    </row>
    <row r="36" spans="1:45" x14ac:dyDescent="0.2">
      <c r="A36" s="10" t="s">
        <v>115</v>
      </c>
      <c r="B36" s="10" t="s">
        <v>123</v>
      </c>
      <c r="C36" s="10" t="s">
        <v>111</v>
      </c>
      <c r="D36" s="11"/>
      <c r="E36" s="10">
        <v>236.02</v>
      </c>
      <c r="F36" s="10">
        <v>240.44</v>
      </c>
      <c r="G36" s="10">
        <v>243.35</v>
      </c>
      <c r="H36" s="10">
        <v>247.06</v>
      </c>
      <c r="I36" s="10">
        <v>251.65</v>
      </c>
      <c r="J36" s="10">
        <v>317.8</v>
      </c>
      <c r="K36" s="10">
        <v>357.91</v>
      </c>
      <c r="L36" s="10">
        <v>399.73</v>
      </c>
      <c r="M36" s="10">
        <v>313.08999999999997</v>
      </c>
      <c r="N36" s="10">
        <v>344.09</v>
      </c>
      <c r="O36" s="10">
        <v>464.96</v>
      </c>
      <c r="P36" s="10">
        <v>436.74</v>
      </c>
      <c r="Q36" s="10">
        <v>529.1</v>
      </c>
      <c r="R36" s="10">
        <v>620.51</v>
      </c>
      <c r="S36" s="10">
        <v>602.15</v>
      </c>
      <c r="T36" s="10">
        <v>689.72</v>
      </c>
      <c r="U36" s="10">
        <v>751.8</v>
      </c>
      <c r="V36" s="10">
        <v>786.01</v>
      </c>
      <c r="W36" s="10">
        <v>885.20000000000095</v>
      </c>
      <c r="X36" s="10">
        <v>946.42</v>
      </c>
      <c r="Y36" s="10">
        <v>976.69</v>
      </c>
      <c r="Z36" s="10">
        <v>1126.8599999999999</v>
      </c>
      <c r="AA36" s="10">
        <v>994.564306785143</v>
      </c>
      <c r="AB36" s="10">
        <v>1030.84363569078</v>
      </c>
      <c r="AC36" s="10">
        <v>1078.73117992578</v>
      </c>
      <c r="AD36" s="10">
        <v>1118.15288762212</v>
      </c>
      <c r="AE36" s="10">
        <v>1152.2421799461499</v>
      </c>
      <c r="AF36" s="10">
        <v>1169.56751246262</v>
      </c>
      <c r="AG36" s="10">
        <v>1177.8915916246101</v>
      </c>
      <c r="AH36" s="10">
        <v>1183.5174930325099</v>
      </c>
      <c r="AI36" s="10">
        <v>1186.2445924195599</v>
      </c>
      <c r="AJ36" s="10">
        <v>1187.0938617238201</v>
      </c>
      <c r="AK36" s="10">
        <v>1186.8485740415099</v>
      </c>
      <c r="AL36" s="10">
        <v>1185.3060112727901</v>
      </c>
      <c r="AM36" s="10">
        <v>1179.21292249826</v>
      </c>
      <c r="AN36" s="10">
        <v>1106.9803864380399</v>
      </c>
      <c r="AO36" s="10">
        <v>1052.00346309979</v>
      </c>
      <c r="AP36" s="10">
        <v>1011.13906855146</v>
      </c>
      <c r="AQ36" s="10">
        <v>990.49457553651303</v>
      </c>
      <c r="AR36" s="10">
        <v>970.38622805037699</v>
      </c>
      <c r="AS36" s="10">
        <v>950.78122899047696</v>
      </c>
    </row>
    <row r="37" spans="1:45" x14ac:dyDescent="0.2">
      <c r="A37" s="10" t="s">
        <v>115</v>
      </c>
      <c r="B37" s="10" t="s">
        <v>124</v>
      </c>
      <c r="C37" s="10" t="s">
        <v>111</v>
      </c>
      <c r="D37" s="11"/>
      <c r="E37" s="10">
        <v>1908.22</v>
      </c>
      <c r="F37" s="10">
        <v>1837.15</v>
      </c>
      <c r="G37" s="10">
        <v>1425.07</v>
      </c>
      <c r="H37" s="10">
        <v>1158.94</v>
      </c>
      <c r="I37" s="10">
        <v>999.4</v>
      </c>
      <c r="J37" s="10">
        <v>697.24</v>
      </c>
      <c r="K37" s="10">
        <v>641.79</v>
      </c>
      <c r="L37" s="10">
        <v>680.12999999999897</v>
      </c>
      <c r="M37" s="10">
        <v>752.68</v>
      </c>
      <c r="N37" s="10">
        <v>713.349999999999</v>
      </c>
      <c r="O37" s="10">
        <v>765.33000000000095</v>
      </c>
      <c r="P37" s="10">
        <v>728.14</v>
      </c>
      <c r="Q37" s="10">
        <v>691.14</v>
      </c>
      <c r="R37" s="10">
        <v>706.53999999999905</v>
      </c>
      <c r="S37" s="10">
        <v>596.92999999999904</v>
      </c>
      <c r="T37" s="10">
        <v>584.75999999999897</v>
      </c>
      <c r="U37" s="10">
        <v>568.57000000000005</v>
      </c>
      <c r="V37" s="10">
        <v>542.94000000000096</v>
      </c>
      <c r="W37" s="10">
        <v>529.36</v>
      </c>
      <c r="X37" s="10">
        <v>478.969999999999</v>
      </c>
      <c r="Y37" s="10">
        <v>461.54000000000099</v>
      </c>
      <c r="Z37" s="10">
        <v>450.39000000000101</v>
      </c>
      <c r="AA37" s="10">
        <v>443.374557279621</v>
      </c>
      <c r="AB37" s="10">
        <v>431.48193637219498</v>
      </c>
      <c r="AC37" s="10">
        <v>418.26069521922801</v>
      </c>
      <c r="AD37" s="10">
        <v>422.332299188587</v>
      </c>
      <c r="AE37" s="10">
        <v>423.84943560565802</v>
      </c>
      <c r="AF37" s="10">
        <v>421.96111736526302</v>
      </c>
      <c r="AG37" s="10">
        <v>416.42919276191799</v>
      </c>
      <c r="AH37" s="10">
        <v>409.00086546007498</v>
      </c>
      <c r="AI37" s="10">
        <v>407.20167043554801</v>
      </c>
      <c r="AJ37" s="10">
        <v>399.03616271377399</v>
      </c>
      <c r="AK37" s="10">
        <v>394.63069566944301</v>
      </c>
      <c r="AL37" s="10">
        <v>377.28872593856602</v>
      </c>
      <c r="AM37" s="10">
        <v>361.10416567157699</v>
      </c>
      <c r="AN37" s="10">
        <v>348.55037641889697</v>
      </c>
      <c r="AO37" s="10">
        <v>333.21360239438798</v>
      </c>
      <c r="AP37" s="10">
        <v>316.713825334023</v>
      </c>
      <c r="AQ37" s="10">
        <v>299.934933570098</v>
      </c>
      <c r="AR37" s="10">
        <v>283.28696181219601</v>
      </c>
      <c r="AS37" s="10">
        <v>266.85904977111301</v>
      </c>
    </row>
    <row r="38" spans="1:45" ht="35" customHeight="1" x14ac:dyDescent="0.2">
      <c r="A38" s="10" t="s">
        <v>116</v>
      </c>
      <c r="B38" s="10" t="s">
        <v>120</v>
      </c>
      <c r="C38" s="10" t="s">
        <v>111</v>
      </c>
      <c r="D38" s="11"/>
      <c r="E38" s="10">
        <v>545.91999999999996</v>
      </c>
      <c r="F38" s="10">
        <v>455.98</v>
      </c>
      <c r="G38" s="10">
        <v>437.81</v>
      </c>
      <c r="H38" s="10">
        <v>467.25</v>
      </c>
      <c r="I38" s="10">
        <v>465.35</v>
      </c>
      <c r="J38" s="10">
        <v>431.61</v>
      </c>
      <c r="K38" s="10">
        <v>503.89</v>
      </c>
      <c r="L38" s="10">
        <v>424.53</v>
      </c>
      <c r="M38" s="10">
        <v>400.41</v>
      </c>
      <c r="N38" s="10">
        <v>310.83999999999997</v>
      </c>
      <c r="O38" s="10">
        <v>330.33</v>
      </c>
      <c r="P38" s="10">
        <v>331.2</v>
      </c>
      <c r="Q38" s="10">
        <v>307.7</v>
      </c>
      <c r="R38" s="10">
        <v>326.61</v>
      </c>
      <c r="S38" s="10">
        <v>325.58999999999997</v>
      </c>
      <c r="T38" s="10">
        <v>317.07</v>
      </c>
      <c r="U38" s="10">
        <v>243.35</v>
      </c>
      <c r="V38" s="10">
        <v>232.38</v>
      </c>
      <c r="W38" s="10">
        <v>220.14</v>
      </c>
      <c r="X38" s="10">
        <v>210.09</v>
      </c>
      <c r="Y38" s="10">
        <v>190.18</v>
      </c>
      <c r="Z38" s="10">
        <v>194.47</v>
      </c>
      <c r="AA38" s="10">
        <v>131.45674439280899</v>
      </c>
      <c r="AB38" s="10">
        <v>120.16637238939001</v>
      </c>
      <c r="AC38" s="10">
        <v>108.0677669869</v>
      </c>
      <c r="AD38" s="10">
        <v>104.662541142903</v>
      </c>
      <c r="AE38" s="10">
        <v>124.23512934908101</v>
      </c>
      <c r="AF38" s="10">
        <v>130.951118446279</v>
      </c>
      <c r="AG38" s="10">
        <v>138.28480610739399</v>
      </c>
      <c r="AH38" s="10">
        <v>138.956428358625</v>
      </c>
      <c r="AI38" s="10">
        <v>140.08980889683701</v>
      </c>
      <c r="AJ38" s="10">
        <v>139.57901700912001</v>
      </c>
      <c r="AK38" s="10">
        <v>139.190139996912</v>
      </c>
      <c r="AL38" s="10">
        <v>139.12926751190801</v>
      </c>
      <c r="AM38" s="10">
        <v>138.969164751411</v>
      </c>
      <c r="AN38" s="10">
        <v>137.94265292366501</v>
      </c>
      <c r="AO38" s="10">
        <v>137.80343583886</v>
      </c>
      <c r="AP38" s="10">
        <v>138.55314932019999</v>
      </c>
      <c r="AQ38" s="10">
        <v>136.99248795039199</v>
      </c>
      <c r="AR38" s="10">
        <v>136.484742229966</v>
      </c>
      <c r="AS38" s="10">
        <v>134.95833855471199</v>
      </c>
    </row>
    <row r="39" spans="1:45" x14ac:dyDescent="0.2">
      <c r="A39" s="10" t="s">
        <v>116</v>
      </c>
      <c r="B39" s="10" t="s">
        <v>121</v>
      </c>
      <c r="C39" s="10" t="s">
        <v>111</v>
      </c>
      <c r="D39" s="11"/>
      <c r="E39" s="10">
        <v>769.82</v>
      </c>
      <c r="F39" s="10">
        <v>731.04</v>
      </c>
      <c r="G39" s="10">
        <v>755.9</v>
      </c>
      <c r="H39" s="10">
        <v>887.99</v>
      </c>
      <c r="I39" s="10">
        <v>835.38</v>
      </c>
      <c r="J39" s="10">
        <v>726.85</v>
      </c>
      <c r="K39" s="10">
        <v>721.47</v>
      </c>
      <c r="L39" s="10">
        <v>629.65</v>
      </c>
      <c r="M39" s="10">
        <v>628.1</v>
      </c>
      <c r="N39" s="10">
        <v>459.68</v>
      </c>
      <c r="O39" s="10">
        <v>526.55999999999904</v>
      </c>
      <c r="P39" s="10">
        <v>501.73999999999899</v>
      </c>
      <c r="Q39" s="10">
        <v>437.71</v>
      </c>
      <c r="R39" s="10">
        <v>459.01</v>
      </c>
      <c r="S39" s="10">
        <v>468.97</v>
      </c>
      <c r="T39" s="10">
        <v>456.02</v>
      </c>
      <c r="U39" s="10">
        <v>382.08</v>
      </c>
      <c r="V39" s="10">
        <v>366.63</v>
      </c>
      <c r="W39" s="10">
        <v>370.87000000000103</v>
      </c>
      <c r="X39" s="10">
        <v>389.78</v>
      </c>
      <c r="Y39" s="10">
        <v>404.9</v>
      </c>
      <c r="Z39" s="10">
        <v>435.65</v>
      </c>
      <c r="AA39" s="10">
        <v>419.42743151485098</v>
      </c>
      <c r="AB39" s="10">
        <v>415.57513404838699</v>
      </c>
      <c r="AC39" s="10">
        <v>411.72283658192299</v>
      </c>
      <c r="AD39" s="10">
        <v>407.870539115459</v>
      </c>
      <c r="AE39" s="10">
        <v>404.018241648995</v>
      </c>
      <c r="AF39" s="10">
        <v>400.16594418253101</v>
      </c>
      <c r="AG39" s="10">
        <v>396.31364671606701</v>
      </c>
      <c r="AH39" s="10">
        <v>392.46134924960302</v>
      </c>
      <c r="AI39" s="10">
        <v>388.60905178313999</v>
      </c>
      <c r="AJ39" s="10">
        <v>384.75675431667599</v>
      </c>
      <c r="AK39" s="10">
        <v>380.904456850212</v>
      </c>
      <c r="AL39" s="10">
        <v>377.05215938374801</v>
      </c>
      <c r="AM39" s="10">
        <v>373.19986191728401</v>
      </c>
      <c r="AN39" s="10">
        <v>369.34756445082002</v>
      </c>
      <c r="AO39" s="10">
        <v>365.49526698435602</v>
      </c>
      <c r="AP39" s="10">
        <v>361.64296951789203</v>
      </c>
      <c r="AQ39" s="10">
        <v>357.79067205142798</v>
      </c>
      <c r="AR39" s="10">
        <v>353.93837458496398</v>
      </c>
      <c r="AS39" s="10">
        <v>350.08607711850101</v>
      </c>
    </row>
    <row r="40" spans="1:45" x14ac:dyDescent="0.2">
      <c r="A40" s="10" t="s">
        <v>116</v>
      </c>
      <c r="B40" s="10" t="s">
        <v>122</v>
      </c>
      <c r="C40" s="10" t="s">
        <v>111</v>
      </c>
      <c r="D40" s="11"/>
      <c r="E40" s="10">
        <v>149.69999999999999</v>
      </c>
      <c r="F40" s="10">
        <v>79.040000000000106</v>
      </c>
      <c r="G40" s="10">
        <v>81.84</v>
      </c>
      <c r="H40" s="10">
        <v>19.45</v>
      </c>
      <c r="I40" s="10">
        <v>34.619999999999997</v>
      </c>
      <c r="J40" s="10">
        <v>16.829999999999998</v>
      </c>
      <c r="K40" s="10">
        <v>19.670000000000002</v>
      </c>
      <c r="L40" s="10">
        <v>66.799999999999898</v>
      </c>
      <c r="M40" s="10">
        <v>6.5300000000000402</v>
      </c>
      <c r="N40" s="10">
        <v>7.9799999999999702</v>
      </c>
      <c r="O40" s="10">
        <v>6.3099999999999801</v>
      </c>
      <c r="P40" s="10">
        <v>4.04</v>
      </c>
      <c r="Q40" s="10">
        <v>5.19</v>
      </c>
      <c r="R40" s="10">
        <v>4.0999999999999996</v>
      </c>
      <c r="S40" s="10">
        <v>6.92</v>
      </c>
      <c r="T40" s="10">
        <v>6.04</v>
      </c>
      <c r="U40" s="10">
        <v>4.04</v>
      </c>
      <c r="V40" s="10">
        <v>5.14</v>
      </c>
      <c r="W40" s="10">
        <v>9.5</v>
      </c>
      <c r="X40" s="10">
        <v>9.9899999999999505</v>
      </c>
      <c r="Y40" s="10">
        <v>9.2200000000000095</v>
      </c>
      <c r="Z40" s="10">
        <v>9.84</v>
      </c>
      <c r="AA40" s="10">
        <v>8.0319713274890105</v>
      </c>
      <c r="AB40" s="10">
        <v>7.9641064594278701</v>
      </c>
      <c r="AC40" s="10">
        <v>7.8962415913667297</v>
      </c>
      <c r="AD40" s="10">
        <v>7.8283767233055901</v>
      </c>
      <c r="AE40" s="10">
        <v>7.7605118552444496</v>
      </c>
      <c r="AF40" s="10">
        <v>7.6926469871833199</v>
      </c>
      <c r="AG40" s="10">
        <v>7.6247821191221803</v>
      </c>
      <c r="AH40" s="10">
        <v>7.5569172510610398</v>
      </c>
      <c r="AI40" s="10">
        <v>7.4890523829999003</v>
      </c>
      <c r="AJ40" s="10">
        <v>7.4211875149387696</v>
      </c>
      <c r="AK40" s="10">
        <v>7.35332264687763</v>
      </c>
      <c r="AL40" s="10">
        <v>7.2854577788164896</v>
      </c>
      <c r="AM40" s="10">
        <v>7.21759291075535</v>
      </c>
      <c r="AN40" s="10">
        <v>7.1497280426942096</v>
      </c>
      <c r="AO40" s="10">
        <v>7.08186317463307</v>
      </c>
      <c r="AP40" s="10">
        <v>7.0139983065719402</v>
      </c>
      <c r="AQ40" s="10">
        <v>6.9461334385107998</v>
      </c>
      <c r="AR40" s="10">
        <v>6.8782685704496602</v>
      </c>
      <c r="AS40" s="10">
        <v>6.8104037023885198</v>
      </c>
    </row>
    <row r="41" spans="1:45" x14ac:dyDescent="0.2">
      <c r="A41" s="10" t="s">
        <v>116</v>
      </c>
      <c r="B41" s="10" t="s">
        <v>123</v>
      </c>
      <c r="C41" s="10" t="s">
        <v>111</v>
      </c>
      <c r="D41" s="11"/>
      <c r="E41" s="10">
        <v>0</v>
      </c>
      <c r="F41" s="10">
        <v>0</v>
      </c>
      <c r="G41" s="10">
        <v>0</v>
      </c>
      <c r="H41" s="10">
        <v>0</v>
      </c>
      <c r="I41" s="10">
        <v>0</v>
      </c>
      <c r="J41" s="10">
        <v>0</v>
      </c>
      <c r="K41" s="10">
        <v>0</v>
      </c>
      <c r="L41" s="10">
        <v>0</v>
      </c>
      <c r="M41" s="10">
        <v>0</v>
      </c>
      <c r="N41" s="10">
        <v>0</v>
      </c>
      <c r="O41" s="10">
        <v>0</v>
      </c>
      <c r="P41" s="10">
        <v>0</v>
      </c>
      <c r="Q41" s="10">
        <v>0</v>
      </c>
      <c r="R41" s="10">
        <v>0</v>
      </c>
      <c r="S41" s="10">
        <v>0</v>
      </c>
      <c r="T41" s="10">
        <v>0</v>
      </c>
      <c r="U41" s="10">
        <v>0</v>
      </c>
      <c r="V41" s="10">
        <v>0</v>
      </c>
      <c r="W41" s="10">
        <v>0</v>
      </c>
      <c r="X41" s="10">
        <v>1.77</v>
      </c>
      <c r="Y41" s="10">
        <v>1.59</v>
      </c>
      <c r="Z41" s="10">
        <v>1.93</v>
      </c>
      <c r="AA41" s="10">
        <v>1.93</v>
      </c>
      <c r="AB41" s="10">
        <v>1.93</v>
      </c>
      <c r="AC41" s="10">
        <v>1.93</v>
      </c>
      <c r="AD41" s="10">
        <v>1.93</v>
      </c>
      <c r="AE41" s="10">
        <v>1.93</v>
      </c>
      <c r="AF41" s="10">
        <v>1.93</v>
      </c>
      <c r="AG41" s="10">
        <v>1.93</v>
      </c>
      <c r="AH41" s="10">
        <v>1.93</v>
      </c>
      <c r="AI41" s="10">
        <v>1.93</v>
      </c>
      <c r="AJ41" s="10">
        <v>1.93</v>
      </c>
      <c r="AK41" s="10">
        <v>1.93</v>
      </c>
      <c r="AL41" s="10">
        <v>1.93</v>
      </c>
      <c r="AM41" s="10">
        <v>1.93</v>
      </c>
      <c r="AN41" s="10">
        <v>1.93</v>
      </c>
      <c r="AO41" s="10">
        <v>1.93</v>
      </c>
      <c r="AP41" s="10">
        <v>1.93</v>
      </c>
      <c r="AQ41" s="10">
        <v>1.93</v>
      </c>
      <c r="AR41" s="10">
        <v>1.93</v>
      </c>
      <c r="AS41" s="10">
        <v>1.93</v>
      </c>
    </row>
    <row r="42" spans="1:45" x14ac:dyDescent="0.2">
      <c r="A42" s="10" t="s">
        <v>116</v>
      </c>
      <c r="B42" s="10" t="s">
        <v>124</v>
      </c>
      <c r="C42" s="10" t="s">
        <v>111</v>
      </c>
      <c r="D42" s="11"/>
      <c r="E42" s="10">
        <v>779.298277443394</v>
      </c>
      <c r="F42" s="10">
        <v>879.89355211617499</v>
      </c>
      <c r="G42" s="10">
        <v>736.30935320531296</v>
      </c>
      <c r="H42" s="10">
        <v>572.23177605808701</v>
      </c>
      <c r="I42" s="10">
        <v>582.16298843985896</v>
      </c>
      <c r="J42" s="10">
        <v>585.56286447425202</v>
      </c>
      <c r="K42" s="10">
        <v>618.45993822814603</v>
      </c>
      <c r="L42" s="10">
        <v>654.70213343575006</v>
      </c>
      <c r="M42" s="10">
        <v>558.60182131243403</v>
      </c>
      <c r="N42" s="10">
        <v>452.86992210513199</v>
      </c>
      <c r="O42" s="10">
        <v>530.99105898466905</v>
      </c>
      <c r="P42" s="10">
        <v>442.56135250323598</v>
      </c>
      <c r="Q42" s="10">
        <v>448.17216766968397</v>
      </c>
      <c r="R42" s="10">
        <v>557.37347972712905</v>
      </c>
      <c r="S42" s="10">
        <v>558.19348400471097</v>
      </c>
      <c r="T42" s="10">
        <v>529.84447319342996</v>
      </c>
      <c r="U42" s="10">
        <v>338.88095442941699</v>
      </c>
      <c r="V42" s="10">
        <v>317.254176305611</v>
      </c>
      <c r="W42" s="10">
        <v>287.08085279355498</v>
      </c>
      <c r="X42" s="10">
        <v>385.96667622050199</v>
      </c>
      <c r="Y42" s="10">
        <v>415.23720741377701</v>
      </c>
      <c r="Z42" s="10">
        <v>439.38706697239002</v>
      </c>
      <c r="AA42" s="10">
        <v>398.72713715768299</v>
      </c>
      <c r="AB42" s="10">
        <v>403.21910773733799</v>
      </c>
      <c r="AC42" s="10">
        <v>409.05216358195599</v>
      </c>
      <c r="AD42" s="10">
        <v>417.97327960638</v>
      </c>
      <c r="AE42" s="10">
        <v>415.28413579289798</v>
      </c>
      <c r="AF42" s="10">
        <v>411.19910807632601</v>
      </c>
      <c r="AG42" s="10">
        <v>404.82762423263199</v>
      </c>
      <c r="AH42" s="10">
        <v>405.84437207845599</v>
      </c>
      <c r="AI42" s="10">
        <v>406.28191613530902</v>
      </c>
      <c r="AJ42" s="10">
        <v>405.82020822753498</v>
      </c>
      <c r="AK42" s="10">
        <v>403.794696331061</v>
      </c>
      <c r="AL42" s="10">
        <v>401.87978975408799</v>
      </c>
      <c r="AM42" s="10">
        <v>400.32657003371497</v>
      </c>
      <c r="AN42" s="10">
        <v>399.576394333895</v>
      </c>
      <c r="AO42" s="10">
        <v>398.53173137646797</v>
      </c>
      <c r="AP42" s="10">
        <v>397.24003391666201</v>
      </c>
      <c r="AQ42" s="10">
        <v>395.81000486484999</v>
      </c>
      <c r="AR42" s="10">
        <v>394.47922295381397</v>
      </c>
      <c r="AS42" s="10">
        <v>393.245795153769</v>
      </c>
    </row>
    <row r="43" spans="1:45" ht="35" customHeight="1" x14ac:dyDescent="0.2">
      <c r="A43" s="10" t="s">
        <v>117</v>
      </c>
      <c r="B43" s="10" t="s">
        <v>120</v>
      </c>
      <c r="C43" s="10" t="s">
        <v>111</v>
      </c>
      <c r="D43" s="11"/>
      <c r="E43" s="10">
        <v>9266.0300000000007</v>
      </c>
      <c r="F43" s="10">
        <v>9117.36</v>
      </c>
      <c r="G43" s="10">
        <v>9034.92</v>
      </c>
      <c r="H43" s="10">
        <v>8928.99</v>
      </c>
      <c r="I43" s="10">
        <v>9119.1200000000008</v>
      </c>
      <c r="J43" s="10">
        <v>9544.65</v>
      </c>
      <c r="K43" s="10">
        <v>9375.41</v>
      </c>
      <c r="L43" s="10">
        <v>9274.48</v>
      </c>
      <c r="M43" s="10">
        <v>9414.7900000000009</v>
      </c>
      <c r="N43" s="10">
        <v>8265.07</v>
      </c>
      <c r="O43" s="10">
        <v>8658.2800000000007</v>
      </c>
      <c r="P43" s="10">
        <v>8474.9699999999993</v>
      </c>
      <c r="Q43" s="10">
        <v>8157.97</v>
      </c>
      <c r="R43" s="10">
        <v>8012.24</v>
      </c>
      <c r="S43" s="10">
        <v>7671.38</v>
      </c>
      <c r="T43" s="10">
        <v>7674.19</v>
      </c>
      <c r="U43" s="10">
        <v>7780.38</v>
      </c>
      <c r="V43" s="10">
        <v>7704.71</v>
      </c>
      <c r="W43" s="10">
        <v>7851.34</v>
      </c>
      <c r="X43" s="10">
        <v>7717.86</v>
      </c>
      <c r="Y43" s="10">
        <v>7005.05</v>
      </c>
      <c r="Z43" s="10">
        <v>7123.47</v>
      </c>
      <c r="AA43" s="10">
        <v>7126.90681770216</v>
      </c>
      <c r="AB43" s="10">
        <v>6952.9849714034699</v>
      </c>
      <c r="AC43" s="10">
        <v>6924.4729441704403</v>
      </c>
      <c r="AD43" s="10">
        <v>7019.1514860780699</v>
      </c>
      <c r="AE43" s="10">
        <v>7021.43165467568</v>
      </c>
      <c r="AF43" s="10">
        <v>7017.4006573977103</v>
      </c>
      <c r="AG43" s="10">
        <v>7051.6002892973002</v>
      </c>
      <c r="AH43" s="10">
        <v>7098.0087477756697</v>
      </c>
      <c r="AI43" s="10">
        <v>7163.4837753678003</v>
      </c>
      <c r="AJ43" s="10">
        <v>7234.9495712504404</v>
      </c>
      <c r="AK43" s="10">
        <v>7309.2362667747302</v>
      </c>
      <c r="AL43" s="10">
        <v>7392.3923459016496</v>
      </c>
      <c r="AM43" s="10">
        <v>7487.4294590916697</v>
      </c>
      <c r="AN43" s="10">
        <v>7591.9526180691701</v>
      </c>
      <c r="AO43" s="10">
        <v>7712.6309309404796</v>
      </c>
      <c r="AP43" s="10">
        <v>7846.0441037738501</v>
      </c>
      <c r="AQ43" s="10">
        <v>7980.9737782577404</v>
      </c>
      <c r="AR43" s="10">
        <v>8118.1028056673204</v>
      </c>
      <c r="AS43" s="10">
        <v>8262.6239332248606</v>
      </c>
    </row>
    <row r="44" spans="1:45" x14ac:dyDescent="0.2">
      <c r="A44" s="10" t="s">
        <v>117</v>
      </c>
      <c r="B44" s="10" t="s">
        <v>121</v>
      </c>
      <c r="C44" s="10" t="s">
        <v>111</v>
      </c>
      <c r="D44" s="11"/>
      <c r="E44" s="10">
        <v>15003.26</v>
      </c>
      <c r="F44" s="10">
        <v>14732.67</v>
      </c>
      <c r="G44" s="10">
        <v>13445.79</v>
      </c>
      <c r="H44" s="10">
        <v>13404.06</v>
      </c>
      <c r="I44" s="10">
        <v>12402.22</v>
      </c>
      <c r="J44" s="10">
        <v>12294.73</v>
      </c>
      <c r="K44" s="10">
        <v>11706.82</v>
      </c>
      <c r="L44" s="10">
        <v>10836.44</v>
      </c>
      <c r="M44" s="10">
        <v>10401.6</v>
      </c>
      <c r="N44" s="10">
        <v>8685.93</v>
      </c>
      <c r="O44" s="10">
        <v>8868.8799999999992</v>
      </c>
      <c r="P44" s="10">
        <v>8505.5699999999906</v>
      </c>
      <c r="Q44" s="10">
        <v>8383.7800000000007</v>
      </c>
      <c r="R44" s="10">
        <v>8570.6500000000106</v>
      </c>
      <c r="S44" s="10">
        <v>8184.19</v>
      </c>
      <c r="T44" s="10">
        <v>7962.0199999999904</v>
      </c>
      <c r="U44" s="10">
        <v>8264.6200000000008</v>
      </c>
      <c r="V44" s="10">
        <v>8495.45999999999</v>
      </c>
      <c r="W44" s="10">
        <v>8578.9599999999991</v>
      </c>
      <c r="X44" s="10">
        <v>8715.3499999999894</v>
      </c>
      <c r="Y44" s="10">
        <v>8160.18</v>
      </c>
      <c r="Z44" s="10">
        <v>8744.8799999999992</v>
      </c>
      <c r="AA44" s="10">
        <v>8338.3498620294795</v>
      </c>
      <c r="AB44" s="10">
        <v>8095.7356337767797</v>
      </c>
      <c r="AC44" s="10">
        <v>7807.2795648248602</v>
      </c>
      <c r="AD44" s="10">
        <v>7653.8800223110502</v>
      </c>
      <c r="AE44" s="10">
        <v>7636.5974570469498</v>
      </c>
      <c r="AF44" s="10">
        <v>7606.2508109767004</v>
      </c>
      <c r="AG44" s="10">
        <v>7595.98632822533</v>
      </c>
      <c r="AH44" s="10">
        <v>7604.2026003282599</v>
      </c>
      <c r="AI44" s="10">
        <v>7622.3707116405103</v>
      </c>
      <c r="AJ44" s="10">
        <v>7655.1587850128699</v>
      </c>
      <c r="AK44" s="10">
        <v>7707.2901058584603</v>
      </c>
      <c r="AL44" s="10">
        <v>7782.2765071131398</v>
      </c>
      <c r="AM44" s="10">
        <v>7875.5830973113198</v>
      </c>
      <c r="AN44" s="10">
        <v>8014.6731324508501</v>
      </c>
      <c r="AO44" s="10">
        <v>8197.3904185454194</v>
      </c>
      <c r="AP44" s="10">
        <v>8431.1374173086697</v>
      </c>
      <c r="AQ44" s="10">
        <v>8630.7933157995903</v>
      </c>
      <c r="AR44" s="10">
        <v>8809.89197274855</v>
      </c>
      <c r="AS44" s="10">
        <v>8992.81552928155</v>
      </c>
    </row>
    <row r="45" spans="1:45" x14ac:dyDescent="0.2">
      <c r="A45" s="10" t="s">
        <v>117</v>
      </c>
      <c r="B45" s="10" t="s">
        <v>122</v>
      </c>
      <c r="C45" s="10" t="s">
        <v>111</v>
      </c>
      <c r="D45" s="11"/>
      <c r="E45" s="10">
        <v>5889.79</v>
      </c>
      <c r="F45" s="10">
        <v>6532.01</v>
      </c>
      <c r="G45" s="10">
        <v>6166.42</v>
      </c>
      <c r="H45" s="10">
        <v>6879.76</v>
      </c>
      <c r="I45" s="10">
        <v>6883.82</v>
      </c>
      <c r="J45" s="10">
        <v>6265.35</v>
      </c>
      <c r="K45" s="10">
        <v>6079.69</v>
      </c>
      <c r="L45" s="10">
        <v>6028.56</v>
      </c>
      <c r="M45" s="10">
        <v>5888.63</v>
      </c>
      <c r="N45" s="10">
        <v>5143.6099999999997</v>
      </c>
      <c r="O45" s="10">
        <v>5475.92</v>
      </c>
      <c r="P45" s="10">
        <v>4495.91</v>
      </c>
      <c r="Q45" s="10">
        <v>4663.45</v>
      </c>
      <c r="R45" s="10">
        <v>4051.56</v>
      </c>
      <c r="S45" s="10">
        <v>4231.3599999999997</v>
      </c>
      <c r="T45" s="10">
        <v>4205.8500000000004</v>
      </c>
      <c r="U45" s="10">
        <v>2326.46</v>
      </c>
      <c r="V45" s="10">
        <v>2639.88</v>
      </c>
      <c r="W45" s="10">
        <v>2579.65</v>
      </c>
      <c r="X45" s="10">
        <v>2657.33</v>
      </c>
      <c r="Y45" s="10">
        <v>2434.0100000000002</v>
      </c>
      <c r="Z45" s="10">
        <v>2562.3000000000002</v>
      </c>
      <c r="AA45" s="10">
        <v>2596.6786403278802</v>
      </c>
      <c r="AB45" s="10">
        <v>2550.61930312808</v>
      </c>
      <c r="AC45" s="10">
        <v>2503.0935567767801</v>
      </c>
      <c r="AD45" s="10">
        <v>2496.2220818286501</v>
      </c>
      <c r="AE45" s="10">
        <v>2489.9454064515198</v>
      </c>
      <c r="AF45" s="10">
        <v>2491.75691182729</v>
      </c>
      <c r="AG45" s="10">
        <v>2499.0736389877402</v>
      </c>
      <c r="AH45" s="10">
        <v>2504.79606423116</v>
      </c>
      <c r="AI45" s="10">
        <v>2513.3360451184499</v>
      </c>
      <c r="AJ45" s="10">
        <v>2522.8489630726899</v>
      </c>
      <c r="AK45" s="10">
        <v>2537.8439758006198</v>
      </c>
      <c r="AL45" s="10">
        <v>2564.98212925198</v>
      </c>
      <c r="AM45" s="10">
        <v>2601.3695068801599</v>
      </c>
      <c r="AN45" s="10">
        <v>2655.9023893559702</v>
      </c>
      <c r="AO45" s="10">
        <v>2706.2167428072999</v>
      </c>
      <c r="AP45" s="10">
        <v>2776.8266140545902</v>
      </c>
      <c r="AQ45" s="10">
        <v>2823.6650032952002</v>
      </c>
      <c r="AR45" s="10">
        <v>2853.9599769380602</v>
      </c>
      <c r="AS45" s="10">
        <v>2879.6954853001798</v>
      </c>
    </row>
    <row r="46" spans="1:45" x14ac:dyDescent="0.2">
      <c r="A46" s="10" t="s">
        <v>117</v>
      </c>
      <c r="B46" s="10" t="s">
        <v>123</v>
      </c>
      <c r="C46" s="10" t="s">
        <v>111</v>
      </c>
      <c r="D46" s="11"/>
      <c r="E46" s="10">
        <v>264.06000000000103</v>
      </c>
      <c r="F46" s="10">
        <v>243.069999999999</v>
      </c>
      <c r="G46" s="10">
        <v>250.030000000001</v>
      </c>
      <c r="H46" s="10">
        <v>266.68999999999897</v>
      </c>
      <c r="I46" s="10">
        <v>265.23999999999899</v>
      </c>
      <c r="J46" s="10">
        <v>200.76</v>
      </c>
      <c r="K46" s="10">
        <v>213.49</v>
      </c>
      <c r="L46" s="10">
        <v>276.33000000000101</v>
      </c>
      <c r="M46" s="10">
        <v>414.19999999999902</v>
      </c>
      <c r="N46" s="10">
        <v>414.77</v>
      </c>
      <c r="O46" s="10">
        <v>471.900000000001</v>
      </c>
      <c r="P46" s="10">
        <v>530.85999999999899</v>
      </c>
      <c r="Q46" s="10">
        <v>488.17999999999898</v>
      </c>
      <c r="R46" s="10">
        <v>575.69000000000096</v>
      </c>
      <c r="S46" s="10">
        <v>593.16999999999996</v>
      </c>
      <c r="T46" s="10">
        <v>1112.68</v>
      </c>
      <c r="U46" s="10">
        <v>1194.1400000000001</v>
      </c>
      <c r="V46" s="10">
        <v>1232.8499999999999</v>
      </c>
      <c r="W46" s="10">
        <v>1432.5</v>
      </c>
      <c r="X46" s="10">
        <v>1520.28</v>
      </c>
      <c r="Y46" s="10">
        <v>1701.55</v>
      </c>
      <c r="Z46" s="10">
        <v>1669.63</v>
      </c>
      <c r="AA46" s="10">
        <v>1782.9981326882801</v>
      </c>
      <c r="AB46" s="10">
        <v>1795.13148243258</v>
      </c>
      <c r="AC46" s="10">
        <v>1808.7506627600101</v>
      </c>
      <c r="AD46" s="10">
        <v>1859.97282777639</v>
      </c>
      <c r="AE46" s="10">
        <v>1873.2807996505001</v>
      </c>
      <c r="AF46" s="10">
        <v>1878.96490388804</v>
      </c>
      <c r="AG46" s="10">
        <v>1893.0818706120399</v>
      </c>
      <c r="AH46" s="10">
        <v>1902.2736376784601</v>
      </c>
      <c r="AI46" s="10">
        <v>1912.47168527297</v>
      </c>
      <c r="AJ46" s="10">
        <v>1923.39513015531</v>
      </c>
      <c r="AK46" s="10">
        <v>1917.6583784465299</v>
      </c>
      <c r="AL46" s="10">
        <v>1883.6680816708399</v>
      </c>
      <c r="AM46" s="10">
        <v>1833.66893395446</v>
      </c>
      <c r="AN46" s="10">
        <v>1724.78210305632</v>
      </c>
      <c r="AO46" s="10">
        <v>1613.91654306789</v>
      </c>
      <c r="AP46" s="10">
        <v>1439.06940524385</v>
      </c>
      <c r="AQ46" s="10">
        <v>1348.3116364407399</v>
      </c>
      <c r="AR46" s="10">
        <v>1323.02251916716</v>
      </c>
      <c r="AS46" s="10">
        <v>1318.2554386373699</v>
      </c>
    </row>
    <row r="47" spans="1:45" x14ac:dyDescent="0.2">
      <c r="A47" s="10" t="s">
        <v>117</v>
      </c>
      <c r="B47" s="10" t="s">
        <v>124</v>
      </c>
      <c r="C47" s="10" t="s">
        <v>111</v>
      </c>
      <c r="D47" s="11"/>
      <c r="E47" s="10">
        <v>1738.870001</v>
      </c>
      <c r="F47" s="10">
        <v>1526.380001</v>
      </c>
      <c r="G47" s="10">
        <v>1534.7100009999999</v>
      </c>
      <c r="H47" s="10">
        <v>1519.4700009999999</v>
      </c>
      <c r="I47" s="10">
        <v>1492.2100009999999</v>
      </c>
      <c r="J47" s="10">
        <v>1406.070001</v>
      </c>
      <c r="K47" s="10">
        <v>1394.3000010000001</v>
      </c>
      <c r="L47" s="10">
        <v>1452.7900010000001</v>
      </c>
      <c r="M47" s="10">
        <v>1485.99</v>
      </c>
      <c r="N47" s="10">
        <v>1183.43</v>
      </c>
      <c r="O47" s="10">
        <v>1319.31</v>
      </c>
      <c r="P47" s="10">
        <v>1197.99</v>
      </c>
      <c r="Q47" s="10">
        <v>1225.49</v>
      </c>
      <c r="R47" s="10">
        <v>1591.39</v>
      </c>
      <c r="S47" s="10">
        <v>1634.41</v>
      </c>
      <c r="T47" s="10">
        <v>1360.55</v>
      </c>
      <c r="U47" s="10">
        <v>1279.68</v>
      </c>
      <c r="V47" s="10">
        <v>1103.58</v>
      </c>
      <c r="W47" s="10">
        <v>1083.55</v>
      </c>
      <c r="X47" s="10">
        <v>923.07</v>
      </c>
      <c r="Y47" s="10">
        <v>825.34</v>
      </c>
      <c r="Z47" s="10">
        <v>868.04</v>
      </c>
      <c r="AA47" s="10">
        <v>931.525987513627</v>
      </c>
      <c r="AB47" s="10">
        <v>874.25813670086404</v>
      </c>
      <c r="AC47" s="10">
        <v>836.12944673326399</v>
      </c>
      <c r="AD47" s="10">
        <v>832.63939149608302</v>
      </c>
      <c r="AE47" s="10">
        <v>823.48032960685396</v>
      </c>
      <c r="AF47" s="10">
        <v>825.739691037733</v>
      </c>
      <c r="AG47" s="10">
        <v>831.82025217605803</v>
      </c>
      <c r="AH47" s="10">
        <v>834.96020573717794</v>
      </c>
      <c r="AI47" s="10">
        <v>841.47224322862201</v>
      </c>
      <c r="AJ47" s="10">
        <v>848.75374210638495</v>
      </c>
      <c r="AK47" s="10">
        <v>856.18477069084804</v>
      </c>
      <c r="AL47" s="10">
        <v>865.299929285953</v>
      </c>
      <c r="AM47" s="10">
        <v>875.38296093586905</v>
      </c>
      <c r="AN47" s="10">
        <v>886.68236210698694</v>
      </c>
      <c r="AO47" s="10">
        <v>900.31486535504303</v>
      </c>
      <c r="AP47" s="10">
        <v>916.02198467944197</v>
      </c>
      <c r="AQ47" s="10">
        <v>931.57685018438099</v>
      </c>
      <c r="AR47" s="10">
        <v>947.45686653184805</v>
      </c>
      <c r="AS47" s="10">
        <v>963.985292348803</v>
      </c>
    </row>
    <row r="48" spans="1:45" ht="35" customHeight="1" x14ac:dyDescent="0.2">
      <c r="A48" s="10" t="s">
        <v>118</v>
      </c>
      <c r="B48" s="10" t="s">
        <v>120</v>
      </c>
      <c r="C48" s="10" t="s">
        <v>111</v>
      </c>
      <c r="D48" s="11"/>
      <c r="E48" s="10">
        <v>1798.19</v>
      </c>
      <c r="F48" s="10">
        <v>1814.7</v>
      </c>
      <c r="G48" s="10">
        <v>1750.37</v>
      </c>
      <c r="H48" s="10">
        <v>1756.1</v>
      </c>
      <c r="I48" s="10">
        <v>1733.23</v>
      </c>
      <c r="J48" s="10">
        <v>1722.09</v>
      </c>
      <c r="K48" s="10">
        <v>1720.74</v>
      </c>
      <c r="L48" s="10">
        <v>1727.2</v>
      </c>
      <c r="M48" s="10">
        <v>1750.21</v>
      </c>
      <c r="N48" s="10">
        <v>1671.68</v>
      </c>
      <c r="O48" s="10">
        <v>1642.31</v>
      </c>
      <c r="P48" s="10">
        <v>1581.87</v>
      </c>
      <c r="Q48" s="10">
        <v>1625.33</v>
      </c>
      <c r="R48" s="10">
        <v>1616.72</v>
      </c>
      <c r="S48" s="10">
        <v>1590.86</v>
      </c>
      <c r="T48" s="10">
        <v>1665.65</v>
      </c>
      <c r="U48" s="10">
        <v>1694.57</v>
      </c>
      <c r="V48" s="10">
        <v>1697.82</v>
      </c>
      <c r="W48" s="10">
        <v>1569.07</v>
      </c>
      <c r="X48" s="10">
        <v>1535.98</v>
      </c>
      <c r="Y48" s="10">
        <v>1427.01</v>
      </c>
      <c r="Z48" s="10">
        <v>1423.12</v>
      </c>
      <c r="AA48" s="10">
        <v>1382.99501270992</v>
      </c>
      <c r="AB48" s="10">
        <v>1352.9057668902001</v>
      </c>
      <c r="AC48" s="10">
        <v>1321.1082368535799</v>
      </c>
      <c r="AD48" s="10">
        <v>1286.0234613924199</v>
      </c>
      <c r="AE48" s="10">
        <v>1282.0776290972401</v>
      </c>
      <c r="AF48" s="10">
        <v>1262.1198380292001</v>
      </c>
      <c r="AG48" s="10">
        <v>1253.9072042110399</v>
      </c>
      <c r="AH48" s="10">
        <v>1242.29826523375</v>
      </c>
      <c r="AI48" s="10">
        <v>1234.88644105343</v>
      </c>
      <c r="AJ48" s="10">
        <v>1230.9344413981601</v>
      </c>
      <c r="AK48" s="10">
        <v>1227.86179994555</v>
      </c>
      <c r="AL48" s="10">
        <v>1226.87010608744</v>
      </c>
      <c r="AM48" s="10">
        <v>1226.7403341752899</v>
      </c>
      <c r="AN48" s="10">
        <v>1231.87885944706</v>
      </c>
      <c r="AO48" s="10">
        <v>1242.23491143667</v>
      </c>
      <c r="AP48" s="10">
        <v>1252.96094950464</v>
      </c>
      <c r="AQ48" s="10">
        <v>1261.2312180066101</v>
      </c>
      <c r="AR48" s="10">
        <v>1268.9014320359499</v>
      </c>
      <c r="AS48" s="10">
        <v>1270.57806545719</v>
      </c>
    </row>
    <row r="49" spans="1:45" x14ac:dyDescent="0.2">
      <c r="A49" s="10" t="s">
        <v>118</v>
      </c>
      <c r="B49" s="10" t="s">
        <v>121</v>
      </c>
      <c r="C49" s="10" t="s">
        <v>111</v>
      </c>
      <c r="D49" s="11"/>
      <c r="E49" s="10">
        <v>3830.7799999999802</v>
      </c>
      <c r="F49" s="10">
        <v>3975.24</v>
      </c>
      <c r="G49" s="10">
        <v>3697.1899999999901</v>
      </c>
      <c r="H49" s="10">
        <v>3814.4899999999798</v>
      </c>
      <c r="I49" s="10">
        <v>4465.5500000000102</v>
      </c>
      <c r="J49" s="10">
        <v>4326.6799999999803</v>
      </c>
      <c r="K49" s="10">
        <v>3938.3399999999901</v>
      </c>
      <c r="L49" s="10">
        <v>3649.56</v>
      </c>
      <c r="M49" s="10">
        <v>3834.8099999999899</v>
      </c>
      <c r="N49" s="10">
        <v>3458.49</v>
      </c>
      <c r="O49" s="10">
        <v>3780.99999999999</v>
      </c>
      <c r="P49" s="10">
        <v>3065.73</v>
      </c>
      <c r="Q49" s="10">
        <v>3553.1700000000101</v>
      </c>
      <c r="R49" s="10">
        <v>3632.9000000000101</v>
      </c>
      <c r="S49" s="10">
        <v>3007.08</v>
      </c>
      <c r="T49" s="10">
        <v>3174.8900000000099</v>
      </c>
      <c r="U49" s="10">
        <v>3221.89</v>
      </c>
      <c r="V49" s="10">
        <v>3041.48000000001</v>
      </c>
      <c r="W49" s="10">
        <v>3067.4400000000101</v>
      </c>
      <c r="X49" s="10">
        <v>3096.2800000000202</v>
      </c>
      <c r="Y49" s="10">
        <v>2860.81</v>
      </c>
      <c r="Z49" s="10">
        <v>3014.5500000000102</v>
      </c>
      <c r="AA49" s="10">
        <v>2921.46240896379</v>
      </c>
      <c r="AB49" s="10">
        <v>2934.9101817095002</v>
      </c>
      <c r="AC49" s="10">
        <v>2885.0150142821199</v>
      </c>
      <c r="AD49" s="10">
        <v>2856.6168907167898</v>
      </c>
      <c r="AE49" s="10">
        <v>2910.41511793667</v>
      </c>
      <c r="AF49" s="10">
        <v>2974.3852220167</v>
      </c>
      <c r="AG49" s="10">
        <v>3044.07467842609</v>
      </c>
      <c r="AH49" s="10">
        <v>3091.0307912579501</v>
      </c>
      <c r="AI49" s="10">
        <v>3120.9043118381601</v>
      </c>
      <c r="AJ49" s="10">
        <v>3155.4129570867999</v>
      </c>
      <c r="AK49" s="10">
        <v>3182.76036955378</v>
      </c>
      <c r="AL49" s="10">
        <v>3211.2662295792002</v>
      </c>
      <c r="AM49" s="10">
        <v>3240.4047402286201</v>
      </c>
      <c r="AN49" s="10">
        <v>3278.9443653981598</v>
      </c>
      <c r="AO49" s="10">
        <v>3319.4268984826799</v>
      </c>
      <c r="AP49" s="10">
        <v>3360.3338411734098</v>
      </c>
      <c r="AQ49" s="10">
        <v>3397.0202718280202</v>
      </c>
      <c r="AR49" s="10">
        <v>3433.8659095015901</v>
      </c>
      <c r="AS49" s="10">
        <v>3465.3232971421899</v>
      </c>
    </row>
    <row r="50" spans="1:45" x14ac:dyDescent="0.2">
      <c r="A50" s="10" t="s">
        <v>118</v>
      </c>
      <c r="B50" s="10" t="s">
        <v>122</v>
      </c>
      <c r="C50" s="10" t="s">
        <v>111</v>
      </c>
      <c r="D50" s="11"/>
      <c r="E50" s="10">
        <v>1043.73</v>
      </c>
      <c r="F50" s="10">
        <v>845.43</v>
      </c>
      <c r="G50" s="10">
        <v>742.72</v>
      </c>
      <c r="H50" s="10">
        <v>399.12</v>
      </c>
      <c r="I50" s="10">
        <v>503.85</v>
      </c>
      <c r="J50" s="10">
        <v>542.55999999999995</v>
      </c>
      <c r="K50" s="10">
        <v>489.990000000002</v>
      </c>
      <c r="L50" s="10">
        <v>487.48999999999802</v>
      </c>
      <c r="M50" s="10">
        <v>468.24999999999898</v>
      </c>
      <c r="N50" s="10">
        <v>372.76</v>
      </c>
      <c r="O50" s="10">
        <v>313.64</v>
      </c>
      <c r="P50" s="10">
        <v>365.75</v>
      </c>
      <c r="Q50" s="10">
        <v>321.41000000000003</v>
      </c>
      <c r="R50" s="10">
        <v>299.62</v>
      </c>
      <c r="S50" s="10">
        <v>334.23</v>
      </c>
      <c r="T50" s="10">
        <v>360.2</v>
      </c>
      <c r="U50" s="10">
        <v>789.34000000000106</v>
      </c>
      <c r="V50" s="10">
        <v>706.680000000002</v>
      </c>
      <c r="W50" s="10">
        <v>746.64000000000101</v>
      </c>
      <c r="X50" s="10">
        <v>735.94</v>
      </c>
      <c r="Y50" s="10">
        <v>709.32999999999902</v>
      </c>
      <c r="Z50" s="10">
        <v>713.02999999999804</v>
      </c>
      <c r="AA50" s="10">
        <v>711.528154647826</v>
      </c>
      <c r="AB50" s="10">
        <v>710.26823353209397</v>
      </c>
      <c r="AC50" s="10">
        <v>709.262190612827</v>
      </c>
      <c r="AD50" s="10">
        <v>711.35284445926004</v>
      </c>
      <c r="AE50" s="10">
        <v>713.47424043211197</v>
      </c>
      <c r="AF50" s="10">
        <v>715.65694831221003</v>
      </c>
      <c r="AG50" s="10">
        <v>718.82599956850197</v>
      </c>
      <c r="AH50" s="10">
        <v>720.98396061910705</v>
      </c>
      <c r="AI50" s="10">
        <v>723.078085450412</v>
      </c>
      <c r="AJ50" s="10">
        <v>725.06056779866003</v>
      </c>
      <c r="AK50" s="10">
        <v>727.34117560653203</v>
      </c>
      <c r="AL50" s="10">
        <v>730.57624823906804</v>
      </c>
      <c r="AM50" s="10">
        <v>734.87580401907803</v>
      </c>
      <c r="AN50" s="10">
        <v>740.76201750931705</v>
      </c>
      <c r="AO50" s="10">
        <v>745.07967221301396</v>
      </c>
      <c r="AP50" s="10">
        <v>750.31735632046696</v>
      </c>
      <c r="AQ50" s="10">
        <v>753.91248111923301</v>
      </c>
      <c r="AR50" s="10">
        <v>756.41849404636002</v>
      </c>
      <c r="AS50" s="10">
        <v>758.632631796444</v>
      </c>
    </row>
    <row r="51" spans="1:45" x14ac:dyDescent="0.2">
      <c r="A51" s="10" t="s">
        <v>118</v>
      </c>
      <c r="B51" s="10" t="s">
        <v>123</v>
      </c>
      <c r="C51" s="10" t="s">
        <v>111</v>
      </c>
      <c r="D51" s="11"/>
      <c r="E51" s="10">
        <v>88.369999999999905</v>
      </c>
      <c r="F51" s="10">
        <v>89.710000000000093</v>
      </c>
      <c r="G51" s="10">
        <v>96.84</v>
      </c>
      <c r="H51" s="10">
        <v>104.18</v>
      </c>
      <c r="I51" s="10">
        <v>104.15</v>
      </c>
      <c r="J51" s="10">
        <v>104.57</v>
      </c>
      <c r="K51" s="10">
        <v>83.200000000000102</v>
      </c>
      <c r="L51" s="10">
        <v>88.530000000000101</v>
      </c>
      <c r="M51" s="10">
        <v>74.53</v>
      </c>
      <c r="N51" s="10">
        <v>83.7</v>
      </c>
      <c r="O51" s="10">
        <v>101.42</v>
      </c>
      <c r="P51" s="10">
        <v>93.909999999999897</v>
      </c>
      <c r="Q51" s="10">
        <v>88.639999999999901</v>
      </c>
      <c r="R51" s="10">
        <v>123.9</v>
      </c>
      <c r="S51" s="10">
        <v>119.12</v>
      </c>
      <c r="T51" s="10">
        <v>42.400000000000098</v>
      </c>
      <c r="U51" s="10">
        <v>27.319999999999901</v>
      </c>
      <c r="V51" s="10">
        <v>60.839999999999897</v>
      </c>
      <c r="W51" s="10">
        <v>44.673536903380104</v>
      </c>
      <c r="X51" s="10">
        <v>59.218858600094897</v>
      </c>
      <c r="Y51" s="10">
        <v>59.4363948157553</v>
      </c>
      <c r="Z51" s="10">
        <v>62.812722258089302</v>
      </c>
      <c r="AA51" s="10">
        <v>65.367203533542806</v>
      </c>
      <c r="AB51" s="10">
        <v>69.032890822997004</v>
      </c>
      <c r="AC51" s="10">
        <v>75.446207863260298</v>
      </c>
      <c r="AD51" s="10">
        <v>80.750826730157101</v>
      </c>
      <c r="AE51" s="10">
        <v>83.105108933809603</v>
      </c>
      <c r="AF51" s="10">
        <v>84.312750662459806</v>
      </c>
      <c r="AG51" s="10">
        <v>85.616999366576906</v>
      </c>
      <c r="AH51" s="10">
        <v>86.576030632088205</v>
      </c>
      <c r="AI51" s="10">
        <v>87.147344450805804</v>
      </c>
      <c r="AJ51" s="10">
        <v>87.496971376125501</v>
      </c>
      <c r="AK51" s="10">
        <v>86.594857216963305</v>
      </c>
      <c r="AL51" s="10">
        <v>82.933975590711398</v>
      </c>
      <c r="AM51" s="10">
        <v>76.453528004621106</v>
      </c>
      <c r="AN51" s="10">
        <v>59.715090667947898</v>
      </c>
      <c r="AO51" s="10">
        <v>45.102894672854198</v>
      </c>
      <c r="AP51" s="10">
        <v>28.472267647582399</v>
      </c>
      <c r="AQ51" s="10">
        <v>19.7682854640247</v>
      </c>
      <c r="AR51" s="10">
        <v>14.3626568105178</v>
      </c>
      <c r="AS51" s="10">
        <v>10.2803077126904</v>
      </c>
    </row>
    <row r="52" spans="1:45" x14ac:dyDescent="0.2">
      <c r="A52" s="10" t="s">
        <v>118</v>
      </c>
      <c r="B52" s="10" t="s">
        <v>124</v>
      </c>
      <c r="C52" s="10" t="s">
        <v>111</v>
      </c>
      <c r="D52" s="11"/>
      <c r="E52" s="10">
        <v>41.88</v>
      </c>
      <c r="F52" s="10">
        <v>33.550000000000203</v>
      </c>
      <c r="G52" s="10">
        <v>5.2400000000001699</v>
      </c>
      <c r="H52" s="10">
        <v>7.6699999999998001</v>
      </c>
      <c r="I52" s="10">
        <v>9.0100000000000797</v>
      </c>
      <c r="J52" s="10">
        <v>26.5100000000003</v>
      </c>
      <c r="K52" s="10">
        <v>13.0899999999999</v>
      </c>
      <c r="L52" s="10">
        <v>9.9900000000002702</v>
      </c>
      <c r="M52" s="10">
        <v>9.3500000000000192</v>
      </c>
      <c r="N52" s="10">
        <v>16.7100000000002</v>
      </c>
      <c r="O52" s="10">
        <v>19.899999999999999</v>
      </c>
      <c r="P52" s="10">
        <v>18.150000000000201</v>
      </c>
      <c r="Q52" s="10">
        <v>8.1699999999998294</v>
      </c>
      <c r="R52" s="10">
        <v>16.630000000000202</v>
      </c>
      <c r="S52" s="10">
        <v>17.11</v>
      </c>
      <c r="T52" s="10">
        <v>18.05</v>
      </c>
      <c r="U52" s="10">
        <v>19.82</v>
      </c>
      <c r="V52" s="10">
        <v>18.440000000000001</v>
      </c>
      <c r="W52" s="10">
        <v>17.920000000000002</v>
      </c>
      <c r="X52" s="10">
        <v>13.07</v>
      </c>
      <c r="Y52" s="10">
        <v>12.98</v>
      </c>
      <c r="Z52" s="10">
        <v>13.65</v>
      </c>
      <c r="AA52" s="10">
        <v>11.6141112409475</v>
      </c>
      <c r="AB52" s="10">
        <v>10.2573173152458</v>
      </c>
      <c r="AC52" s="10">
        <v>8.8037484660747793</v>
      </c>
      <c r="AD52" s="10">
        <v>7.4602246439544802</v>
      </c>
      <c r="AE52" s="10">
        <v>6.7533996840707502</v>
      </c>
      <c r="AF52" s="10">
        <v>5.7979355006941597</v>
      </c>
      <c r="AG52" s="10">
        <v>5.0809450556962199</v>
      </c>
      <c r="AH52" s="10">
        <v>4.2877465053022199</v>
      </c>
      <c r="AI52" s="10">
        <v>3.5702833217146401</v>
      </c>
      <c r="AJ52" s="10">
        <v>2.9504075335228999</v>
      </c>
      <c r="AK52" s="10">
        <v>2.36991803769252</v>
      </c>
      <c r="AL52" s="10">
        <v>1.87995003146916</v>
      </c>
      <c r="AM52" s="10">
        <v>1.4639169914748</v>
      </c>
      <c r="AN52" s="10">
        <v>1.1369410515487199</v>
      </c>
      <c r="AO52" s="10">
        <v>0.85360645451341499</v>
      </c>
      <c r="AP52" s="10">
        <v>0.66830844552462398</v>
      </c>
      <c r="AQ52" s="10">
        <v>0.441166813491365</v>
      </c>
      <c r="AR52" s="10">
        <v>0.19923267892768501</v>
      </c>
      <c r="AS52" s="10">
        <v>0</v>
      </c>
    </row>
    <row r="53" spans="1:45" ht="35" customHeight="1" x14ac:dyDescent="0.2">
      <c r="A53" s="10" t="s">
        <v>119</v>
      </c>
      <c r="B53" s="10" t="s">
        <v>120</v>
      </c>
      <c r="C53" s="10" t="s">
        <v>111</v>
      </c>
      <c r="D53" s="11"/>
      <c r="E53" s="10">
        <v>355.68656193144199</v>
      </c>
      <c r="F53" s="10">
        <v>355.68656193144199</v>
      </c>
      <c r="G53" s="10">
        <v>340.62919934992902</v>
      </c>
      <c r="H53" s="10">
        <v>330.88418359882002</v>
      </c>
      <c r="I53" s="10">
        <v>347.280000000001</v>
      </c>
      <c r="J53" s="10">
        <v>347.400000000001</v>
      </c>
      <c r="K53" s="10">
        <v>342.479999999999</v>
      </c>
      <c r="L53" s="10">
        <v>339.05</v>
      </c>
      <c r="M53" s="10">
        <v>338.38999999999902</v>
      </c>
      <c r="N53" s="10">
        <v>346.77</v>
      </c>
      <c r="O53" s="10">
        <v>350.40861636007901</v>
      </c>
      <c r="P53" s="10">
        <v>362.30010167706899</v>
      </c>
      <c r="Q53" s="10">
        <v>386.25906642694201</v>
      </c>
      <c r="R53" s="10">
        <v>375.54534368479699</v>
      </c>
      <c r="S53" s="10">
        <v>388.83926053021202</v>
      </c>
      <c r="T53" s="10">
        <v>391.69106650493597</v>
      </c>
      <c r="U53" s="10">
        <v>409.02728524759698</v>
      </c>
      <c r="V53" s="10">
        <v>423.74866767910697</v>
      </c>
      <c r="W53" s="10">
        <v>439.739720104068</v>
      </c>
      <c r="X53" s="10">
        <v>502.215871232079</v>
      </c>
      <c r="Y53" s="10">
        <v>485.92322978897101</v>
      </c>
      <c r="Z53" s="10">
        <v>543.64188454546604</v>
      </c>
      <c r="AA53" s="10">
        <v>679.06616477274804</v>
      </c>
      <c r="AB53" s="10">
        <v>871.17491801388701</v>
      </c>
      <c r="AC53" s="10">
        <v>1010.28379893363</v>
      </c>
      <c r="AD53" s="10">
        <v>1169.22069522842</v>
      </c>
      <c r="AE53" s="10">
        <v>1342.51384889321</v>
      </c>
      <c r="AF53" s="10">
        <v>1540.8411342905199</v>
      </c>
      <c r="AG53" s="10">
        <v>1752.9902468785999</v>
      </c>
      <c r="AH53" s="10">
        <v>1972.9651828226599</v>
      </c>
      <c r="AI53" s="10">
        <v>2202.8649113533802</v>
      </c>
      <c r="AJ53" s="10">
        <v>2434.2165696547199</v>
      </c>
      <c r="AK53" s="10">
        <v>2685.1916300111502</v>
      </c>
      <c r="AL53" s="10">
        <v>2937.4067258324299</v>
      </c>
      <c r="AM53" s="10">
        <v>3156.4560805159999</v>
      </c>
      <c r="AN53" s="10">
        <v>3367.0283358169399</v>
      </c>
      <c r="AO53" s="10">
        <v>3561.8857729811998</v>
      </c>
      <c r="AP53" s="10">
        <v>3748.7780408204299</v>
      </c>
      <c r="AQ53" s="10">
        <v>3980.6381531541201</v>
      </c>
      <c r="AR53" s="10">
        <v>4129.7326413611499</v>
      </c>
      <c r="AS53" s="10">
        <v>4265.9821839645901</v>
      </c>
    </row>
    <row r="54" spans="1:45" x14ac:dyDescent="0.2">
      <c r="A54" s="10" t="s">
        <v>119</v>
      </c>
      <c r="B54" s="10" t="s">
        <v>121</v>
      </c>
      <c r="C54" s="10" t="s">
        <v>111</v>
      </c>
      <c r="D54" s="11"/>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9.7200000000000006</v>
      </c>
      <c r="X54" s="10">
        <v>42.73</v>
      </c>
      <c r="Y54" s="10">
        <v>76.22</v>
      </c>
      <c r="Z54" s="10">
        <v>84.09</v>
      </c>
      <c r="AA54" s="10">
        <v>0.56026996655382</v>
      </c>
      <c r="AB54" s="10">
        <v>0.59797449960842397</v>
      </c>
      <c r="AC54" s="10">
        <v>0.76274072976474405</v>
      </c>
      <c r="AD54" s="10">
        <v>0.91196610290690805</v>
      </c>
      <c r="AE54" s="10">
        <v>1.0650930073099401</v>
      </c>
      <c r="AF54" s="10">
        <v>1.2068896893019401</v>
      </c>
      <c r="AG54" s="10">
        <v>1.32955412775031</v>
      </c>
      <c r="AH54" s="10">
        <v>1.4241480561117299</v>
      </c>
      <c r="AI54" s="10">
        <v>1.4611147007063301</v>
      </c>
      <c r="AJ54" s="10">
        <v>1.4805220456355599</v>
      </c>
      <c r="AK54" s="10">
        <v>1.4899313786477999</v>
      </c>
      <c r="AL54" s="10">
        <v>1.4913286144792099</v>
      </c>
      <c r="AM54" s="10">
        <v>1.4875077508629</v>
      </c>
      <c r="AN54" s="10">
        <v>1.4808506750563899</v>
      </c>
      <c r="AO54" s="10">
        <v>1.4732622351548701</v>
      </c>
      <c r="AP54" s="10">
        <v>1.46773029310805</v>
      </c>
      <c r="AQ54" s="10">
        <v>1.4661351977646</v>
      </c>
      <c r="AR54" s="10">
        <v>1.4699032130888401</v>
      </c>
      <c r="AS54" s="10">
        <v>1.4765786197728801</v>
      </c>
    </row>
    <row r="55" spans="1:45" x14ac:dyDescent="0.2">
      <c r="A55" s="10" t="s">
        <v>119</v>
      </c>
      <c r="B55" s="10" t="s">
        <v>125</v>
      </c>
      <c r="C55" s="10" t="s">
        <v>111</v>
      </c>
      <c r="D55" s="11" t="str">
        <f>HYPERLINK("#Notes!A13","[note 10]")</f>
        <v>[note 10]</v>
      </c>
      <c r="E55" s="10">
        <v>13432.498853539701</v>
      </c>
      <c r="F55" s="10">
        <v>13432.498853539701</v>
      </c>
      <c r="G55" s="10">
        <v>13432.498853539701</v>
      </c>
      <c r="H55" s="10">
        <v>13432.498853539701</v>
      </c>
      <c r="I55" s="10">
        <v>13432.498853539701</v>
      </c>
      <c r="J55" s="10">
        <v>13432.498853539701</v>
      </c>
      <c r="K55" s="10">
        <v>13432.498853539701</v>
      </c>
      <c r="L55" s="10">
        <v>13432.498853539701</v>
      </c>
      <c r="M55" s="10">
        <v>13432.498853539701</v>
      </c>
      <c r="N55" s="10">
        <v>12750.962740040201</v>
      </c>
      <c r="O55" s="10">
        <v>12290.4079965606</v>
      </c>
      <c r="P55" s="10">
        <v>12794.651332760101</v>
      </c>
      <c r="Q55" s="10">
        <v>12401.236887360301</v>
      </c>
      <c r="R55" s="10">
        <v>12422.528088277501</v>
      </c>
      <c r="S55" s="10">
        <v>12427.921610776801</v>
      </c>
      <c r="T55" s="10">
        <v>12516.411292634</v>
      </c>
      <c r="U55" s="10">
        <v>12526.476927486399</v>
      </c>
      <c r="V55" s="10">
        <v>13461.492404700401</v>
      </c>
      <c r="W55" s="10">
        <v>13559.9153607021</v>
      </c>
      <c r="X55" s="10">
        <v>13603.7062964221</v>
      </c>
      <c r="Y55" s="10">
        <v>5641.1521634404498</v>
      </c>
      <c r="Z55" s="10">
        <v>5176.0067507597496</v>
      </c>
      <c r="AA55" s="10">
        <v>13038.582246506099</v>
      </c>
      <c r="AB55" s="10">
        <v>12690.4131827404</v>
      </c>
      <c r="AC55" s="10">
        <v>12733.718094850499</v>
      </c>
      <c r="AD55" s="10">
        <v>13043.604419892499</v>
      </c>
      <c r="AE55" s="10">
        <v>13242.495481026101</v>
      </c>
      <c r="AF55" s="10">
        <v>13373.388979244301</v>
      </c>
      <c r="AG55" s="10">
        <v>13415.2057278428</v>
      </c>
      <c r="AH55" s="10">
        <v>13436.479867546601</v>
      </c>
      <c r="AI55" s="10">
        <v>13495.482598955299</v>
      </c>
      <c r="AJ55" s="10">
        <v>13444.596245249601</v>
      </c>
      <c r="AK55" s="10">
        <v>13512.3514686912</v>
      </c>
      <c r="AL55" s="10">
        <v>13400.709976587301</v>
      </c>
      <c r="AM55" s="10">
        <v>13291.641806308</v>
      </c>
      <c r="AN55" s="10">
        <v>13133.761455064499</v>
      </c>
      <c r="AO55" s="10">
        <v>13016.1253548153</v>
      </c>
      <c r="AP55" s="10">
        <v>12980.4716732284</v>
      </c>
      <c r="AQ55" s="10">
        <v>13147.000741119</v>
      </c>
      <c r="AR55" s="10">
        <v>13245.1629251376</v>
      </c>
      <c r="AS55" s="10">
        <v>13238.356404288799</v>
      </c>
    </row>
    <row r="56" spans="1:45" x14ac:dyDescent="0.2">
      <c r="A56" s="10" t="s">
        <v>119</v>
      </c>
      <c r="B56" s="10" t="s">
        <v>126</v>
      </c>
      <c r="C56" s="10" t="s">
        <v>111</v>
      </c>
      <c r="D56" s="11"/>
      <c r="E56" s="10">
        <v>638.84</v>
      </c>
      <c r="F56" s="10">
        <v>664.26</v>
      </c>
      <c r="G56" s="10">
        <v>661.62000000000103</v>
      </c>
      <c r="H56" s="10">
        <v>666.91</v>
      </c>
      <c r="I56" s="10">
        <v>699.94000000000096</v>
      </c>
      <c r="J56" s="10">
        <v>633.78999999999905</v>
      </c>
      <c r="K56" s="10">
        <v>631.88000000000102</v>
      </c>
      <c r="L56" s="10">
        <v>646.35999999999899</v>
      </c>
      <c r="M56" s="10">
        <v>657.64</v>
      </c>
      <c r="N56" s="10">
        <v>656.16000000000099</v>
      </c>
      <c r="O56" s="10">
        <v>659.76000000000101</v>
      </c>
      <c r="P56" s="10">
        <v>650.59</v>
      </c>
      <c r="Q56" s="10">
        <v>672.61999999999898</v>
      </c>
      <c r="R56" s="10">
        <v>667.42000000000098</v>
      </c>
      <c r="S56" s="10">
        <v>675.780000000001</v>
      </c>
      <c r="T56" s="10">
        <v>673.67000000000098</v>
      </c>
      <c r="U56" s="10">
        <v>666.41000000000099</v>
      </c>
      <c r="V56" s="10">
        <v>661.42</v>
      </c>
      <c r="W56" s="10">
        <v>658.27</v>
      </c>
      <c r="X56" s="10">
        <v>601.16999999999996</v>
      </c>
      <c r="Y56" s="10">
        <v>471.87000000000103</v>
      </c>
      <c r="Z56" s="10">
        <v>551.66</v>
      </c>
      <c r="AA56" s="10">
        <v>640.28666666666595</v>
      </c>
      <c r="AB56" s="10">
        <v>645.450928940057</v>
      </c>
      <c r="AC56" s="10">
        <v>649.38210014375795</v>
      </c>
      <c r="AD56" s="10">
        <v>653.55848405606105</v>
      </c>
      <c r="AE56" s="10">
        <v>658.29545521142097</v>
      </c>
      <c r="AF56" s="10">
        <v>662.45053440460595</v>
      </c>
      <c r="AG56" s="10">
        <v>666.68427823632499</v>
      </c>
      <c r="AH56" s="10">
        <v>670.99873459697994</v>
      </c>
      <c r="AI56" s="10">
        <v>675.32499709170202</v>
      </c>
      <c r="AJ56" s="10">
        <v>679.57975508885704</v>
      </c>
      <c r="AK56" s="10">
        <v>684.07083402441197</v>
      </c>
      <c r="AL56" s="10">
        <v>688.64575794051302</v>
      </c>
      <c r="AM56" s="10">
        <v>684.08961844138105</v>
      </c>
      <c r="AN56" s="10">
        <v>676.75212161572097</v>
      </c>
      <c r="AO56" s="10">
        <v>679.35783260589403</v>
      </c>
      <c r="AP56" s="10">
        <v>675.78083866711404</v>
      </c>
      <c r="AQ56" s="10">
        <v>677.65056525179398</v>
      </c>
      <c r="AR56" s="10">
        <v>676.24948982265198</v>
      </c>
      <c r="AS56" s="10">
        <v>680.42049622520597</v>
      </c>
    </row>
    <row r="57" spans="1:45" x14ac:dyDescent="0.2">
      <c r="A57" s="10" t="s">
        <v>119</v>
      </c>
      <c r="B57" s="10" t="s">
        <v>127</v>
      </c>
      <c r="C57" s="10" t="s">
        <v>111</v>
      </c>
      <c r="D57" s="11"/>
      <c r="E57" s="10">
        <v>41070.660000000003</v>
      </c>
      <c r="F57" s="10">
        <v>41096.559999999903</v>
      </c>
      <c r="G57" s="10">
        <v>41936.080000000104</v>
      </c>
      <c r="H57" s="10">
        <v>41822.639999999999</v>
      </c>
      <c r="I57" s="10">
        <v>42220.85</v>
      </c>
      <c r="J57" s="10">
        <v>42506.76</v>
      </c>
      <c r="K57" s="10">
        <v>42512.639999999999</v>
      </c>
      <c r="L57" s="10">
        <v>42884.4</v>
      </c>
      <c r="M57" s="10">
        <v>41097.67</v>
      </c>
      <c r="N57" s="10">
        <v>39634.890000000101</v>
      </c>
      <c r="O57" s="10">
        <v>39159.26</v>
      </c>
      <c r="P57" s="10">
        <v>38646.0099999999</v>
      </c>
      <c r="Q57" s="10">
        <v>38508.15</v>
      </c>
      <c r="R57" s="10">
        <v>38176.910000000098</v>
      </c>
      <c r="S57" s="10">
        <v>38713.24</v>
      </c>
      <c r="T57" s="10">
        <v>39509.620000000003</v>
      </c>
      <c r="U57" s="10">
        <v>40429.269999999997</v>
      </c>
      <c r="V57" s="10">
        <v>40521.79</v>
      </c>
      <c r="W57" s="10">
        <v>39958.750000000102</v>
      </c>
      <c r="X57" s="10">
        <v>39146.19</v>
      </c>
      <c r="Y57" s="10">
        <v>31792.19</v>
      </c>
      <c r="Z57" s="10">
        <v>35228.589999999997</v>
      </c>
      <c r="AA57" s="10">
        <v>36763.355523803599</v>
      </c>
      <c r="AB57" s="10">
        <v>36395.4356798929</v>
      </c>
      <c r="AC57" s="10">
        <v>35304.748051123803</v>
      </c>
      <c r="AD57" s="10">
        <v>34316.2533391447</v>
      </c>
      <c r="AE57" s="10">
        <v>33439.087308390001</v>
      </c>
      <c r="AF57" s="10">
        <v>32688.2939857171</v>
      </c>
      <c r="AG57" s="10">
        <v>31829.887485220301</v>
      </c>
      <c r="AH57" s="10">
        <v>30921.7148488684</v>
      </c>
      <c r="AI57" s="10">
        <v>29878.859464588499</v>
      </c>
      <c r="AJ57" s="10">
        <v>29013.8975746139</v>
      </c>
      <c r="AK57" s="10">
        <v>28198.216665714499</v>
      </c>
      <c r="AL57" s="10">
        <v>27493.643029941399</v>
      </c>
      <c r="AM57" s="10">
        <v>26839.242616237101</v>
      </c>
      <c r="AN57" s="10">
        <v>26272.936382120701</v>
      </c>
      <c r="AO57" s="10">
        <v>25708.401753612601</v>
      </c>
      <c r="AP57" s="10">
        <v>25209.724759450801</v>
      </c>
      <c r="AQ57" s="10">
        <v>24758.679403203201</v>
      </c>
      <c r="AR57" s="10">
        <v>24450.3220440568</v>
      </c>
      <c r="AS57" s="10">
        <v>24177.3379317158</v>
      </c>
    </row>
    <row r="58" spans="1:45" x14ac:dyDescent="0.2">
      <c r="A58" s="10" t="s">
        <v>119</v>
      </c>
      <c r="B58" s="10" t="s">
        <v>128</v>
      </c>
      <c r="C58" s="10" t="s">
        <v>111</v>
      </c>
      <c r="D58" s="11"/>
      <c r="E58" s="10">
        <v>1032.45</v>
      </c>
      <c r="F58" s="10">
        <v>843.89</v>
      </c>
      <c r="G58" s="10">
        <v>702.46</v>
      </c>
      <c r="H58" s="10">
        <v>1234.31</v>
      </c>
      <c r="I58" s="10">
        <v>1195.98</v>
      </c>
      <c r="J58" s="10">
        <v>1370.31</v>
      </c>
      <c r="K58" s="10">
        <v>1812.29</v>
      </c>
      <c r="L58" s="10">
        <v>1618.17</v>
      </c>
      <c r="M58" s="10">
        <v>1013.93</v>
      </c>
      <c r="N58" s="10">
        <v>950.88</v>
      </c>
      <c r="O58" s="10">
        <v>948.24</v>
      </c>
      <c r="P58" s="10">
        <v>893.9</v>
      </c>
      <c r="Q58" s="10">
        <v>833.19</v>
      </c>
      <c r="R58" s="10">
        <v>736.18</v>
      </c>
      <c r="S58" s="10">
        <v>698.65</v>
      </c>
      <c r="T58" s="10">
        <v>905.95</v>
      </c>
      <c r="U58" s="10">
        <v>944.78</v>
      </c>
      <c r="V58" s="10">
        <v>926.68</v>
      </c>
      <c r="W58" s="10">
        <v>910.87</v>
      </c>
      <c r="X58" s="10">
        <v>936.69</v>
      </c>
      <c r="Y58" s="10">
        <v>576.30999999999995</v>
      </c>
      <c r="Z58" s="10">
        <v>636.24</v>
      </c>
      <c r="AA58" s="10">
        <v>924.74666666666701</v>
      </c>
      <c r="AB58" s="10">
        <v>924.74666666666701</v>
      </c>
      <c r="AC58" s="10">
        <v>924.74666666666701</v>
      </c>
      <c r="AD58" s="10">
        <v>924.74666666666701</v>
      </c>
      <c r="AE58" s="10">
        <v>924.74666666666701</v>
      </c>
      <c r="AF58" s="10">
        <v>924.74666666666701</v>
      </c>
      <c r="AG58" s="10">
        <v>924.74666666666701</v>
      </c>
      <c r="AH58" s="10">
        <v>924.74666666666701</v>
      </c>
      <c r="AI58" s="10">
        <v>924.74666666666701</v>
      </c>
      <c r="AJ58" s="10">
        <v>924.74666666666701</v>
      </c>
      <c r="AK58" s="10">
        <v>924.74666666666701</v>
      </c>
      <c r="AL58" s="10">
        <v>924.74666666666701</v>
      </c>
      <c r="AM58" s="10">
        <v>924.74666666666701</v>
      </c>
      <c r="AN58" s="10">
        <v>924.74666666666701</v>
      </c>
      <c r="AO58" s="10">
        <v>924.74666666666701</v>
      </c>
      <c r="AP58" s="10">
        <v>924.74666666666701</v>
      </c>
      <c r="AQ58" s="10">
        <v>924.74666666666701</v>
      </c>
      <c r="AR58" s="10">
        <v>924.74666666666701</v>
      </c>
      <c r="AS58" s="10">
        <v>924.74666666666701</v>
      </c>
    </row>
    <row r="59" spans="1:45" x14ac:dyDescent="0.2">
      <c r="A59" s="10" t="s">
        <v>119</v>
      </c>
      <c r="B59" s="10" t="s">
        <v>123</v>
      </c>
      <c r="C59" s="10" t="s">
        <v>111</v>
      </c>
      <c r="D59" s="11" t="str">
        <f>HYPERLINK("#Notes!A14","[note 11]")</f>
        <v>[note 11]</v>
      </c>
      <c r="E59" s="10">
        <v>0</v>
      </c>
      <c r="F59" s="10">
        <v>0</v>
      </c>
      <c r="G59" s="10">
        <v>2.4679696793555901</v>
      </c>
      <c r="H59" s="10">
        <v>15.6304746359188</v>
      </c>
      <c r="I59" s="10">
        <v>17.275787755489201</v>
      </c>
      <c r="J59" s="10">
        <v>75.023197939612999</v>
      </c>
      <c r="K59" s="10">
        <v>192.53690553707</v>
      </c>
      <c r="L59" s="10">
        <v>371.63778288552697</v>
      </c>
      <c r="M59" s="10">
        <v>844.90147058310299</v>
      </c>
      <c r="N59" s="10">
        <v>1039.09074334921</v>
      </c>
      <c r="O59" s="10">
        <v>1218.3721471616</v>
      </c>
      <c r="P59" s="10">
        <v>1128.19080622824</v>
      </c>
      <c r="Q59" s="10">
        <v>958.07645757080002</v>
      </c>
      <c r="R59" s="10">
        <v>1092.0129930624601</v>
      </c>
      <c r="S59" s="10">
        <v>1243.2929770220801</v>
      </c>
      <c r="T59" s="10">
        <v>998.13426809662303</v>
      </c>
      <c r="U59" s="10">
        <v>1009.94117824823</v>
      </c>
      <c r="V59" s="10">
        <v>997.50035293950702</v>
      </c>
      <c r="W59" s="10">
        <v>1365.8463959646101</v>
      </c>
      <c r="X59" s="10">
        <v>1737.36481397493</v>
      </c>
      <c r="Y59" s="10">
        <v>1639.8515136327801</v>
      </c>
      <c r="Z59" s="10">
        <v>1464.22205701751</v>
      </c>
      <c r="AA59" s="10">
        <v>2600.89374901772</v>
      </c>
      <c r="AB59" s="10">
        <v>2717.3466860593098</v>
      </c>
      <c r="AC59" s="10">
        <v>2762.2073781006802</v>
      </c>
      <c r="AD59" s="10">
        <v>2797.0821850369198</v>
      </c>
      <c r="AE59" s="10">
        <v>2852.1298791296299</v>
      </c>
      <c r="AF59" s="10">
        <v>2909.6602350748299</v>
      </c>
      <c r="AG59" s="10">
        <v>2958.1135654066802</v>
      </c>
      <c r="AH59" s="10">
        <v>2996.7602113487101</v>
      </c>
      <c r="AI59" s="10">
        <v>3005.76149730932</v>
      </c>
      <c r="AJ59" s="10">
        <v>3016.8236939793501</v>
      </c>
      <c r="AK59" s="10">
        <v>3041.8574641361402</v>
      </c>
      <c r="AL59" s="10">
        <v>2983.0284365329098</v>
      </c>
      <c r="AM59" s="10">
        <v>2929.8642373911098</v>
      </c>
      <c r="AN59" s="10">
        <v>2867.5863442308701</v>
      </c>
      <c r="AO59" s="10">
        <v>2842.6293086686501</v>
      </c>
      <c r="AP59" s="10">
        <v>2830.7777668843401</v>
      </c>
      <c r="AQ59" s="10">
        <v>2833.96991045089</v>
      </c>
      <c r="AR59" s="10">
        <v>2852.35617669881</v>
      </c>
      <c r="AS59" s="10">
        <v>2873.5183823361699</v>
      </c>
    </row>
    <row r="60" spans="1:45" x14ac:dyDescent="0.2">
      <c r="A60" s="10" t="s">
        <v>119</v>
      </c>
      <c r="B60" s="10" t="s">
        <v>124</v>
      </c>
      <c r="C60" s="10" t="s">
        <v>111</v>
      </c>
      <c r="D60" s="11"/>
      <c r="E60" s="10">
        <v>0</v>
      </c>
      <c r="F60" s="10">
        <v>0</v>
      </c>
      <c r="G60" s="10">
        <v>0</v>
      </c>
      <c r="H60" s="10">
        <v>0</v>
      </c>
      <c r="I60" s="10">
        <v>0</v>
      </c>
      <c r="J60" s="10">
        <v>2.9200000000000101</v>
      </c>
      <c r="K60" s="10">
        <v>13.71</v>
      </c>
      <c r="L60" s="10">
        <v>13.71</v>
      </c>
      <c r="M60" s="10">
        <v>13.51</v>
      </c>
      <c r="N60" s="10">
        <v>13.48</v>
      </c>
      <c r="O60" s="10">
        <v>13.61</v>
      </c>
      <c r="P60" s="10">
        <v>11.07</v>
      </c>
      <c r="Q60" s="10">
        <v>11.6</v>
      </c>
      <c r="R60" s="10">
        <v>9.8799999999999901</v>
      </c>
      <c r="S60" s="10">
        <v>9.3600000000000101</v>
      </c>
      <c r="T60" s="10">
        <v>9.3600000000000101</v>
      </c>
      <c r="U60" s="10">
        <v>10.8</v>
      </c>
      <c r="V60" s="10">
        <v>10.77</v>
      </c>
      <c r="W60" s="10">
        <v>10.77</v>
      </c>
      <c r="X60" s="10">
        <v>10.77</v>
      </c>
      <c r="Y60" s="10">
        <v>9.46999999999999</v>
      </c>
      <c r="Z60" s="10">
        <v>10.050000000000001</v>
      </c>
      <c r="AA60" s="10">
        <v>10.77</v>
      </c>
      <c r="AB60" s="10">
        <v>10.77</v>
      </c>
      <c r="AC60" s="10">
        <v>10.77</v>
      </c>
      <c r="AD60" s="10">
        <v>10.77</v>
      </c>
      <c r="AE60" s="10">
        <v>10.77</v>
      </c>
      <c r="AF60" s="10">
        <v>10.77</v>
      </c>
      <c r="AG60" s="10">
        <v>10.77</v>
      </c>
      <c r="AH60" s="10">
        <v>10.77</v>
      </c>
      <c r="AI60" s="10">
        <v>10.77</v>
      </c>
      <c r="AJ60" s="10">
        <v>10.77</v>
      </c>
      <c r="AK60" s="10">
        <v>10.77</v>
      </c>
      <c r="AL60" s="10">
        <v>10.77</v>
      </c>
      <c r="AM60" s="10">
        <v>10.77</v>
      </c>
      <c r="AN60" s="10">
        <v>10.77</v>
      </c>
      <c r="AO60" s="10">
        <v>10.77</v>
      </c>
      <c r="AP60" s="10">
        <v>10.77</v>
      </c>
      <c r="AQ60" s="10">
        <v>10.77</v>
      </c>
      <c r="AR60" s="10">
        <v>10.77</v>
      </c>
      <c r="AS60" s="10">
        <v>10.77</v>
      </c>
    </row>
    <row r="61" spans="1:45" ht="35" customHeight="1" x14ac:dyDescent="0.2">
      <c r="A61" s="10" t="s">
        <v>129</v>
      </c>
      <c r="B61" s="10" t="s">
        <v>125</v>
      </c>
      <c r="C61" s="10" t="s">
        <v>111</v>
      </c>
      <c r="D61" s="11"/>
      <c r="E61" s="10">
        <v>12132.4316351128</v>
      </c>
      <c r="F61" s="10">
        <v>12132.4316351128</v>
      </c>
      <c r="G61" s="10">
        <v>12132.4316351128</v>
      </c>
      <c r="H61" s="10">
        <v>12132.4316351128</v>
      </c>
      <c r="I61" s="10">
        <v>12132.4316351128</v>
      </c>
      <c r="J61" s="10">
        <v>12132.4316351128</v>
      </c>
      <c r="K61" s="10">
        <v>12132.4316351128</v>
      </c>
      <c r="L61" s="10">
        <v>12132.4316351128</v>
      </c>
      <c r="M61" s="10">
        <v>12132.4316351128</v>
      </c>
      <c r="N61" s="10">
        <v>11527.033403269301</v>
      </c>
      <c r="O61" s="10">
        <v>11062.4542171103</v>
      </c>
      <c r="P61" s="10">
        <v>11592.6854206632</v>
      </c>
      <c r="Q61" s="10">
        <v>11249.436602038801</v>
      </c>
      <c r="R61" s="10">
        <v>11323.588890160099</v>
      </c>
      <c r="S61" s="10">
        <v>11379.5267222818</v>
      </c>
      <c r="T61" s="10">
        <v>11578.6521137855</v>
      </c>
      <c r="U61" s="10">
        <v>11614.1972709616</v>
      </c>
      <c r="V61" s="10">
        <v>12510.813705533301</v>
      </c>
      <c r="W61" s="10">
        <v>12642.2061734827</v>
      </c>
      <c r="X61" s="10">
        <v>12700.868751046901</v>
      </c>
      <c r="Y61" s="10">
        <v>5086.0323019217003</v>
      </c>
      <c r="Z61" s="10">
        <v>4624.1001309232797</v>
      </c>
      <c r="AA61" s="10">
        <v>12181.199172766101</v>
      </c>
      <c r="AB61" s="10">
        <v>11837.475862703201</v>
      </c>
      <c r="AC61" s="10">
        <v>11884.6019434879</v>
      </c>
      <c r="AD61" s="10">
        <v>12196.579297100499</v>
      </c>
      <c r="AE61" s="10">
        <v>12404.7052283022</v>
      </c>
      <c r="AF61" s="10">
        <v>12537.176975795401</v>
      </c>
      <c r="AG61" s="10">
        <v>12580.116704892</v>
      </c>
      <c r="AH61" s="10">
        <v>12604.980699456901</v>
      </c>
      <c r="AI61" s="10">
        <v>12658.206941370199</v>
      </c>
      <c r="AJ61" s="10">
        <v>12614.136154468501</v>
      </c>
      <c r="AK61" s="10">
        <v>12680.1759506997</v>
      </c>
      <c r="AL61" s="10">
        <v>12587.956061366</v>
      </c>
      <c r="AM61" s="10">
        <v>12477.2164905193</v>
      </c>
      <c r="AN61" s="10">
        <v>12320.3956519322</v>
      </c>
      <c r="AO61" s="10">
        <v>12202.5618341231</v>
      </c>
      <c r="AP61" s="10">
        <v>12166.7242952375</v>
      </c>
      <c r="AQ61" s="10">
        <v>12328.575757583199</v>
      </c>
      <c r="AR61" s="10">
        <v>12423.759225137699</v>
      </c>
      <c r="AS61" s="10">
        <v>12421.7405211595</v>
      </c>
    </row>
    <row r="62" spans="1:45" x14ac:dyDescent="0.2">
      <c r="A62" s="10" t="s">
        <v>129</v>
      </c>
      <c r="B62" s="10" t="s">
        <v>123</v>
      </c>
      <c r="C62" s="10" t="s">
        <v>111</v>
      </c>
      <c r="D62" s="11"/>
      <c r="E62" s="10">
        <v>0</v>
      </c>
      <c r="F62" s="10">
        <v>0</v>
      </c>
      <c r="G62" s="10">
        <v>0</v>
      </c>
      <c r="H62" s="10">
        <v>0</v>
      </c>
      <c r="I62" s="10">
        <v>0</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25.430336243309199</v>
      </c>
      <c r="AB62" s="10">
        <v>49.5290008160406</v>
      </c>
      <c r="AC62" s="10">
        <v>74.746051317621095</v>
      </c>
      <c r="AD62" s="10">
        <v>102.492952229598</v>
      </c>
      <c r="AE62" s="10">
        <v>130.57608027687701</v>
      </c>
      <c r="AF62" s="10">
        <v>158.69910459480801</v>
      </c>
      <c r="AG62" s="10">
        <v>186.17426956611499</v>
      </c>
      <c r="AH62" s="10">
        <v>213.644355931181</v>
      </c>
      <c r="AI62" s="10">
        <v>241.876749313468</v>
      </c>
      <c r="AJ62" s="10">
        <v>262.51492607822598</v>
      </c>
      <c r="AK62" s="10">
        <v>287.44905258448898</v>
      </c>
      <c r="AL62" s="10">
        <v>310.88631280374398</v>
      </c>
      <c r="AM62" s="10">
        <v>335.77736121672802</v>
      </c>
      <c r="AN62" s="10">
        <v>361.35106593133298</v>
      </c>
      <c r="AO62" s="10">
        <v>390.13919822126098</v>
      </c>
      <c r="AP62" s="10">
        <v>424.13684981836099</v>
      </c>
      <c r="AQ62" s="10">
        <v>468.72604224239501</v>
      </c>
      <c r="AR62" s="10">
        <v>515.29230646801602</v>
      </c>
      <c r="AS62" s="10">
        <v>562.22259289693204</v>
      </c>
    </row>
    <row r="63" spans="1:45"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63"/>
  <sheetViews>
    <sheetView workbookViewId="0"/>
  </sheetViews>
  <sheetFormatPr baseColWidth="10" defaultColWidth="13.33203125" defaultRowHeight="15" x14ac:dyDescent="0.2"/>
  <cols>
    <col min="1" max="1" width="46.33203125" customWidth="1"/>
    <col min="2" max="2" width="42.83203125" customWidth="1"/>
    <col min="3" max="3" width="7.83203125" customWidth="1"/>
    <col min="4" max="4" width="12.5" customWidth="1"/>
    <col min="5" max="45" width="9" customWidth="1"/>
    <col min="46" max="46" width="13.33203125" customWidth="1"/>
  </cols>
  <sheetData>
    <row r="1" spans="1:45" ht="21" x14ac:dyDescent="0.25">
      <c r="A1" s="5" t="s">
        <v>132</v>
      </c>
    </row>
    <row r="2" spans="1:45" x14ac:dyDescent="0.2">
      <c r="A2" t="s">
        <v>64</v>
      </c>
    </row>
    <row r="3" spans="1:45" ht="16" x14ac:dyDescent="0.2">
      <c r="A3" s="6" t="s">
        <v>65</v>
      </c>
      <c r="B3" s="6" t="s">
        <v>66</v>
      </c>
      <c r="C3" s="6" t="s">
        <v>67</v>
      </c>
      <c r="D3" s="6" t="s">
        <v>38</v>
      </c>
      <c r="E3" s="9" t="s">
        <v>68</v>
      </c>
      <c r="F3" s="9" t="s">
        <v>69</v>
      </c>
      <c r="G3" s="9" t="s">
        <v>70</v>
      </c>
      <c r="H3" s="9" t="s">
        <v>71</v>
      </c>
      <c r="I3" s="9" t="s">
        <v>72</v>
      </c>
      <c r="J3" s="9" t="s">
        <v>73</v>
      </c>
      <c r="K3" s="9" t="s">
        <v>74</v>
      </c>
      <c r="L3" s="9" t="s">
        <v>75</v>
      </c>
      <c r="M3" s="9" t="s">
        <v>76</v>
      </c>
      <c r="N3" s="9" t="s">
        <v>77</v>
      </c>
      <c r="O3" s="9" t="s">
        <v>78</v>
      </c>
      <c r="P3" s="9" t="s">
        <v>79</v>
      </c>
      <c r="Q3" s="9" t="s">
        <v>80</v>
      </c>
      <c r="R3" s="9" t="s">
        <v>81</v>
      </c>
      <c r="S3" s="9" t="s">
        <v>82</v>
      </c>
      <c r="T3" s="9" t="s">
        <v>83</v>
      </c>
      <c r="U3" s="9" t="s">
        <v>84</v>
      </c>
      <c r="V3" s="9" t="s">
        <v>85</v>
      </c>
      <c r="W3" s="9" t="s">
        <v>86</v>
      </c>
      <c r="X3" s="9" t="s">
        <v>87</v>
      </c>
      <c r="Y3" s="9" t="s">
        <v>88</v>
      </c>
      <c r="Z3" s="9" t="s">
        <v>89</v>
      </c>
      <c r="AA3" s="9" t="s">
        <v>90</v>
      </c>
      <c r="AB3" s="9" t="s">
        <v>91</v>
      </c>
      <c r="AC3" s="9" t="s">
        <v>92</v>
      </c>
      <c r="AD3" s="9" t="s">
        <v>93</v>
      </c>
      <c r="AE3" s="9" t="s">
        <v>94</v>
      </c>
      <c r="AF3" s="9" t="s">
        <v>95</v>
      </c>
      <c r="AG3" s="9" t="s">
        <v>96</v>
      </c>
      <c r="AH3" s="9" t="s">
        <v>97</v>
      </c>
      <c r="AI3" s="9" t="s">
        <v>98</v>
      </c>
      <c r="AJ3" s="9" t="s">
        <v>99</v>
      </c>
      <c r="AK3" s="9" t="s">
        <v>100</v>
      </c>
      <c r="AL3" s="9" t="s">
        <v>101</v>
      </c>
      <c r="AM3" s="9" t="s">
        <v>102</v>
      </c>
      <c r="AN3" s="9" t="s">
        <v>103</v>
      </c>
      <c r="AO3" s="9" t="s">
        <v>104</v>
      </c>
      <c r="AP3" s="9" t="s">
        <v>105</v>
      </c>
      <c r="AQ3" s="9" t="s">
        <v>106</v>
      </c>
      <c r="AR3" s="9" t="s">
        <v>107</v>
      </c>
      <c r="AS3" s="9" t="s">
        <v>108</v>
      </c>
    </row>
    <row r="4" spans="1:45" ht="35" customHeight="1" x14ac:dyDescent="0.2">
      <c r="A4" s="10" t="s">
        <v>109</v>
      </c>
      <c r="B4" s="10" t="s">
        <v>110</v>
      </c>
      <c r="C4" s="10" t="s">
        <v>111</v>
      </c>
      <c r="D4" s="11"/>
      <c r="E4" s="10">
        <v>157919.433693914</v>
      </c>
      <c r="F4" s="10">
        <v>159710.19896858701</v>
      </c>
      <c r="G4" s="10">
        <v>155783.17537677399</v>
      </c>
      <c r="H4" s="10">
        <v>157497.33528883301</v>
      </c>
      <c r="I4" s="10">
        <v>159218.37763073499</v>
      </c>
      <c r="J4" s="10">
        <v>157983.48491695401</v>
      </c>
      <c r="K4" s="10">
        <v>155233.01569830501</v>
      </c>
      <c r="L4" s="10">
        <v>152455.77877086101</v>
      </c>
      <c r="M4" s="10">
        <v>152789.702145435</v>
      </c>
      <c r="N4" s="10">
        <v>143078.483405495</v>
      </c>
      <c r="O4" s="10">
        <v>149001.949819067</v>
      </c>
      <c r="P4" s="10">
        <v>137294.17359316899</v>
      </c>
      <c r="Q4" s="10">
        <v>140802.07457902801</v>
      </c>
      <c r="R4" s="10">
        <v>141265.429904752</v>
      </c>
      <c r="S4" s="10">
        <v>134025.067332334</v>
      </c>
      <c r="T4" s="10">
        <v>136692.171100429</v>
      </c>
      <c r="U4" s="10">
        <v>138745.70634541201</v>
      </c>
      <c r="V4" s="10">
        <v>138526.705601625</v>
      </c>
      <c r="W4" s="10">
        <v>139845.10586646799</v>
      </c>
      <c r="X4" s="10">
        <v>138372.55251645</v>
      </c>
      <c r="Y4" s="10">
        <v>119888.16050909201</v>
      </c>
      <c r="Z4" s="10">
        <v>127032.860481553</v>
      </c>
      <c r="AA4" s="10">
        <v>132642.411448108</v>
      </c>
      <c r="AB4" s="10">
        <v>129869.097078739</v>
      </c>
      <c r="AC4" s="10">
        <v>129516.590767389</v>
      </c>
      <c r="AD4" s="10">
        <v>129504.51048972001</v>
      </c>
      <c r="AE4" s="10">
        <v>129220.53995459899</v>
      </c>
      <c r="AF4" s="10">
        <v>129087.39686663001</v>
      </c>
      <c r="AG4" s="10">
        <v>129031.084583984</v>
      </c>
      <c r="AH4" s="10">
        <v>129291.289100215</v>
      </c>
      <c r="AI4" s="10">
        <v>129544.550410683</v>
      </c>
      <c r="AJ4" s="10">
        <v>129810.778624543</v>
      </c>
      <c r="AK4" s="10">
        <v>129980.983317729</v>
      </c>
      <c r="AL4" s="10">
        <v>129847.101677425</v>
      </c>
      <c r="AM4" s="10">
        <v>129690.978928825</v>
      </c>
      <c r="AN4" s="10">
        <v>129576.115586277</v>
      </c>
      <c r="AO4" s="10">
        <v>129650.749509945</v>
      </c>
      <c r="AP4" s="10">
        <v>129894.80798884</v>
      </c>
      <c r="AQ4" s="10">
        <v>130479.1985845</v>
      </c>
      <c r="AR4" s="10">
        <v>131105.919414251</v>
      </c>
      <c r="AS4" s="10">
        <v>131696.52589531601</v>
      </c>
    </row>
    <row r="5" spans="1:45" x14ac:dyDescent="0.2">
      <c r="A5" s="10" t="s">
        <v>112</v>
      </c>
      <c r="B5" s="10" t="s">
        <v>110</v>
      </c>
      <c r="C5" s="10" t="s">
        <v>111</v>
      </c>
      <c r="D5" s="11"/>
      <c r="E5" s="10">
        <v>145787.002058802</v>
      </c>
      <c r="F5" s="10">
        <v>147577.76733347401</v>
      </c>
      <c r="G5" s="10">
        <v>143650.74374166201</v>
      </c>
      <c r="H5" s="10">
        <v>145364.90365371999</v>
      </c>
      <c r="I5" s="10">
        <v>147085.94599562199</v>
      </c>
      <c r="J5" s="10">
        <v>145851.05328184101</v>
      </c>
      <c r="K5" s="10">
        <v>143100.58406319199</v>
      </c>
      <c r="L5" s="10">
        <v>140323.34713574799</v>
      </c>
      <c r="M5" s="10">
        <v>140657.27051032201</v>
      </c>
      <c r="N5" s="10">
        <v>131551.450002225</v>
      </c>
      <c r="O5" s="10">
        <v>137939.49560195699</v>
      </c>
      <c r="P5" s="10">
        <v>125701.48817250501</v>
      </c>
      <c r="Q5" s="10">
        <v>129552.637976989</v>
      </c>
      <c r="R5" s="10">
        <v>129941.84101459201</v>
      </c>
      <c r="S5" s="10">
        <v>122645.540610052</v>
      </c>
      <c r="T5" s="10">
        <v>125113.518986643</v>
      </c>
      <c r="U5" s="10">
        <v>127131.50907445</v>
      </c>
      <c r="V5" s="10">
        <v>126015.89189609099</v>
      </c>
      <c r="W5" s="10">
        <v>127202.899692985</v>
      </c>
      <c r="X5" s="10">
        <v>125671.683765403</v>
      </c>
      <c r="Y5" s="10">
        <v>114802.12820717</v>
      </c>
      <c r="Z5" s="10">
        <v>122408.76035062999</v>
      </c>
      <c r="AA5" s="10">
        <v>120435.781939099</v>
      </c>
      <c r="AB5" s="10">
        <v>117982.09221521999</v>
      </c>
      <c r="AC5" s="10">
        <v>117557.242772584</v>
      </c>
      <c r="AD5" s="10">
        <v>117205.43824038999</v>
      </c>
      <c r="AE5" s="10">
        <v>116685.25864602</v>
      </c>
      <c r="AF5" s="10">
        <v>116391.52078624</v>
      </c>
      <c r="AG5" s="10">
        <v>116264.79360952599</v>
      </c>
      <c r="AH5" s="10">
        <v>116472.664044827</v>
      </c>
      <c r="AI5" s="10">
        <v>116644.46671999901</v>
      </c>
      <c r="AJ5" s="10">
        <v>116934.127543997</v>
      </c>
      <c r="AK5" s="10">
        <v>117013.35831444499</v>
      </c>
      <c r="AL5" s="10">
        <v>116948.25930325501</v>
      </c>
      <c r="AM5" s="10">
        <v>116877.985077089</v>
      </c>
      <c r="AN5" s="10">
        <v>116894.36886841401</v>
      </c>
      <c r="AO5" s="10">
        <v>117058.048477601</v>
      </c>
      <c r="AP5" s="10">
        <v>117303.946843784</v>
      </c>
      <c r="AQ5" s="10">
        <v>117681.896784674</v>
      </c>
      <c r="AR5" s="10">
        <v>118166.86788264599</v>
      </c>
      <c r="AS5" s="10">
        <v>118712.56278126</v>
      </c>
    </row>
    <row r="6" spans="1:45" ht="35" customHeight="1" x14ac:dyDescent="0.2">
      <c r="A6" s="10" t="s">
        <v>113</v>
      </c>
      <c r="B6" s="10" t="s">
        <v>110</v>
      </c>
      <c r="C6" s="10" t="s">
        <v>111</v>
      </c>
      <c r="D6" s="11"/>
      <c r="E6" s="10">
        <v>1216.21</v>
      </c>
      <c r="F6" s="10">
        <v>1278.54</v>
      </c>
      <c r="G6" s="10">
        <v>1188.8499999999999</v>
      </c>
      <c r="H6" s="10">
        <v>949.05</v>
      </c>
      <c r="I6" s="10">
        <v>906.03</v>
      </c>
      <c r="J6" s="10">
        <v>1006.82</v>
      </c>
      <c r="K6" s="10">
        <v>916.51</v>
      </c>
      <c r="L6" s="10">
        <v>906.98</v>
      </c>
      <c r="M6" s="10">
        <v>914.5</v>
      </c>
      <c r="N6" s="10">
        <v>868.67</v>
      </c>
      <c r="O6" s="10">
        <v>965.39</v>
      </c>
      <c r="P6" s="10">
        <v>916.84</v>
      </c>
      <c r="Q6" s="10">
        <v>979.98000000000104</v>
      </c>
      <c r="R6" s="10">
        <v>1085.43</v>
      </c>
      <c r="S6" s="10">
        <v>1281.9000000000001</v>
      </c>
      <c r="T6" s="10">
        <v>1032.9100000000001</v>
      </c>
      <c r="U6" s="10">
        <v>1542</v>
      </c>
      <c r="V6" s="10">
        <v>1520.3</v>
      </c>
      <c r="W6" s="10">
        <v>1480.22</v>
      </c>
      <c r="X6" s="10">
        <v>1451.7</v>
      </c>
      <c r="Y6" s="10">
        <v>1420.92</v>
      </c>
      <c r="Z6" s="10">
        <v>1500.92</v>
      </c>
      <c r="AA6" s="10">
        <v>1498.85512565254</v>
      </c>
      <c r="AB6" s="10">
        <v>1493.7583914055001</v>
      </c>
      <c r="AC6" s="10">
        <v>1492.2054671783101</v>
      </c>
      <c r="AD6" s="10">
        <v>1492.2054625624501</v>
      </c>
      <c r="AE6" s="10">
        <v>1492.2054376168201</v>
      </c>
      <c r="AF6" s="10">
        <v>1492.2053817521801</v>
      </c>
      <c r="AG6" s="10">
        <v>1492.2053128385501</v>
      </c>
      <c r="AH6" s="10">
        <v>1492.2052612968801</v>
      </c>
      <c r="AI6" s="10">
        <v>1492.20522583304</v>
      </c>
      <c r="AJ6" s="10">
        <v>1492.20532276212</v>
      </c>
      <c r="AK6" s="10">
        <v>1492.26009261536</v>
      </c>
      <c r="AL6" s="10">
        <v>1492.4980153757799</v>
      </c>
      <c r="AM6" s="10">
        <v>1492.7915439892499</v>
      </c>
      <c r="AN6" s="10">
        <v>1494.48741079308</v>
      </c>
      <c r="AO6" s="10">
        <v>1495.92355393977</v>
      </c>
      <c r="AP6" s="10">
        <v>1496.7260767657399</v>
      </c>
      <c r="AQ6" s="10">
        <v>1497.5981874413901</v>
      </c>
      <c r="AR6" s="10">
        <v>1499.6022624805901</v>
      </c>
      <c r="AS6" s="10">
        <v>1505.1608571132799</v>
      </c>
    </row>
    <row r="7" spans="1:45" x14ac:dyDescent="0.2">
      <c r="A7" s="10" t="s">
        <v>114</v>
      </c>
      <c r="B7" s="10" t="s">
        <v>110</v>
      </c>
      <c r="C7" s="10" t="s">
        <v>111</v>
      </c>
      <c r="D7" s="11" t="str">
        <f>HYPERLINK("#Notes!A9","[note 6]")</f>
        <v>[note 6]</v>
      </c>
      <c r="E7" s="10">
        <v>12156.63</v>
      </c>
      <c r="F7" s="10">
        <v>12836.24</v>
      </c>
      <c r="G7" s="10">
        <v>11345.06</v>
      </c>
      <c r="H7" s="10">
        <v>11735.78</v>
      </c>
      <c r="I7" s="10">
        <v>12221.72</v>
      </c>
      <c r="J7" s="10">
        <v>12659.66</v>
      </c>
      <c r="K7" s="10">
        <v>11976.7</v>
      </c>
      <c r="L7" s="10">
        <v>11755.42</v>
      </c>
      <c r="M7" s="10">
        <v>13824.42</v>
      </c>
      <c r="N7" s="10">
        <v>12345.01</v>
      </c>
      <c r="O7" s="10">
        <v>12974.83</v>
      </c>
      <c r="P7" s="10">
        <v>12296.25</v>
      </c>
      <c r="Q7" s="10">
        <v>13042.07</v>
      </c>
      <c r="R7" s="10">
        <v>13316.03</v>
      </c>
      <c r="S7" s="10">
        <v>12450.61</v>
      </c>
      <c r="T7" s="10">
        <v>13122.97</v>
      </c>
      <c r="U7" s="10">
        <v>14188.26</v>
      </c>
      <c r="V7" s="10">
        <v>14202.83</v>
      </c>
      <c r="W7" s="10">
        <v>14354.25</v>
      </c>
      <c r="X7" s="10">
        <v>14293.83</v>
      </c>
      <c r="Y7" s="10">
        <v>12938.93</v>
      </c>
      <c r="Z7" s="10">
        <v>13706.54</v>
      </c>
      <c r="AA7" s="10">
        <v>13523.3038637765</v>
      </c>
      <c r="AB7" s="10">
        <v>13234.8373394143</v>
      </c>
      <c r="AC7" s="10">
        <v>13111.5163469381</v>
      </c>
      <c r="AD7" s="10">
        <v>13076.4337819416</v>
      </c>
      <c r="AE7" s="10">
        <v>13103.728384313899</v>
      </c>
      <c r="AF7" s="10">
        <v>13152.5751823349</v>
      </c>
      <c r="AG7" s="10">
        <v>13207.4137806544</v>
      </c>
      <c r="AH7" s="10">
        <v>13251.3626272892</v>
      </c>
      <c r="AI7" s="10">
        <v>13318.912440522899</v>
      </c>
      <c r="AJ7" s="10">
        <v>13396.640918790001</v>
      </c>
      <c r="AK7" s="10">
        <v>13465.8130330729</v>
      </c>
      <c r="AL7" s="10">
        <v>13532.827737671299</v>
      </c>
      <c r="AM7" s="10">
        <v>13585.4090910538</v>
      </c>
      <c r="AN7" s="10">
        <v>13637.0192532479</v>
      </c>
      <c r="AO7" s="10">
        <v>13721.8035688781</v>
      </c>
      <c r="AP7" s="10">
        <v>13812.4973228453</v>
      </c>
      <c r="AQ7" s="10">
        <v>13887.9606615055</v>
      </c>
      <c r="AR7" s="10">
        <v>13936.9159376525</v>
      </c>
      <c r="AS7" s="10">
        <v>13982.8953682593</v>
      </c>
    </row>
    <row r="8" spans="1:45" x14ac:dyDescent="0.2">
      <c r="A8" s="10" t="s">
        <v>115</v>
      </c>
      <c r="B8" s="10" t="s">
        <v>110</v>
      </c>
      <c r="C8" s="10" t="s">
        <v>111</v>
      </c>
      <c r="D8" s="11" t="str">
        <f>HYPERLINK("#Notes!A10","[note 7]")</f>
        <v>[note 7]</v>
      </c>
      <c r="E8" s="10">
        <v>46806.76</v>
      </c>
      <c r="F8" s="10">
        <v>48146.45</v>
      </c>
      <c r="G8" s="10">
        <v>47437.4200000001</v>
      </c>
      <c r="H8" s="10">
        <v>48282.18</v>
      </c>
      <c r="I8" s="10">
        <v>49280.89</v>
      </c>
      <c r="J8" s="10">
        <v>47753.480000000098</v>
      </c>
      <c r="K8" s="10">
        <v>46523.21</v>
      </c>
      <c r="L8" s="10">
        <v>44880.5</v>
      </c>
      <c r="M8" s="10">
        <v>45316.24</v>
      </c>
      <c r="N8" s="10">
        <v>43945.05</v>
      </c>
      <c r="O8" s="10">
        <v>48374.92</v>
      </c>
      <c r="P8" s="10">
        <v>39984.119999999901</v>
      </c>
      <c r="Q8" s="10">
        <v>43294.530000000101</v>
      </c>
      <c r="R8" s="10">
        <v>43545.1</v>
      </c>
      <c r="S8" s="10">
        <v>37392.89</v>
      </c>
      <c r="T8" s="10">
        <v>38646</v>
      </c>
      <c r="U8" s="10">
        <v>39452.17</v>
      </c>
      <c r="V8" s="10">
        <v>38177.03</v>
      </c>
      <c r="W8" s="10">
        <v>39237.419999999896</v>
      </c>
      <c r="X8" s="10">
        <v>38074.210000000101</v>
      </c>
      <c r="Y8" s="10">
        <v>38618.500000000102</v>
      </c>
      <c r="Z8" s="10">
        <v>40854.140000000101</v>
      </c>
      <c r="AA8" s="10">
        <v>36132.987879695997</v>
      </c>
      <c r="AB8" s="10">
        <v>34088.811700946797</v>
      </c>
      <c r="AC8" s="10">
        <v>34415.545365400802</v>
      </c>
      <c r="AD8" s="10">
        <v>34489.039988855497</v>
      </c>
      <c r="AE8" s="10">
        <v>34510.8713403644</v>
      </c>
      <c r="AF8" s="10">
        <v>34754.1654733088</v>
      </c>
      <c r="AG8" s="10">
        <v>35093.0318477619</v>
      </c>
      <c r="AH8" s="10">
        <v>35813.372800240999</v>
      </c>
      <c r="AI8" s="10">
        <v>36608.008731165799</v>
      </c>
      <c r="AJ8" s="10">
        <v>37387.667449067703</v>
      </c>
      <c r="AK8" s="10">
        <v>37865.743300991402</v>
      </c>
      <c r="AL8" s="10">
        <v>38195.7086357019</v>
      </c>
      <c r="AM8" s="10">
        <v>38484.301932561699</v>
      </c>
      <c r="AN8" s="10">
        <v>38781.435877177901</v>
      </c>
      <c r="AO8" s="10">
        <v>39084.572890297502</v>
      </c>
      <c r="AP8" s="10">
        <v>39396.516414579601</v>
      </c>
      <c r="AQ8" s="10">
        <v>39733.860893960598</v>
      </c>
      <c r="AR8" s="10">
        <v>40075.169945774098</v>
      </c>
      <c r="AS8" s="10">
        <v>40455.086360685898</v>
      </c>
    </row>
    <row r="9" spans="1:45" x14ac:dyDescent="0.2">
      <c r="A9" s="10" t="s">
        <v>116</v>
      </c>
      <c r="B9" s="10" t="s">
        <v>110</v>
      </c>
      <c r="C9" s="10" t="s">
        <v>111</v>
      </c>
      <c r="D9" s="11" t="str">
        <f>HYPERLINK("#Notes!A11","[note 8]")</f>
        <v>[note 8]</v>
      </c>
      <c r="E9" s="10">
        <v>2244.73827744339</v>
      </c>
      <c r="F9" s="10">
        <v>2145.9535521161802</v>
      </c>
      <c r="G9" s="10">
        <v>2011.8593532053101</v>
      </c>
      <c r="H9" s="10">
        <v>1946.92177605809</v>
      </c>
      <c r="I9" s="10">
        <v>1917.51298843986</v>
      </c>
      <c r="J9" s="10">
        <v>1760.8528644742501</v>
      </c>
      <c r="K9" s="10">
        <v>1863.4899382281501</v>
      </c>
      <c r="L9" s="10">
        <v>1775.6821334357501</v>
      </c>
      <c r="M9" s="10">
        <v>1593.64182131243</v>
      </c>
      <c r="N9" s="10">
        <v>1231.3699221051299</v>
      </c>
      <c r="O9" s="10">
        <v>1394.19105898467</v>
      </c>
      <c r="P9" s="10">
        <v>1279.54135250324</v>
      </c>
      <c r="Q9" s="10">
        <v>1198.7721676696799</v>
      </c>
      <c r="R9" s="10">
        <v>1347.09347972713</v>
      </c>
      <c r="S9" s="10">
        <v>1359.67348400471</v>
      </c>
      <c r="T9" s="10">
        <v>1308.97447319343</v>
      </c>
      <c r="U9" s="10">
        <v>968.35095442941599</v>
      </c>
      <c r="V9" s="10">
        <v>921.40417630561103</v>
      </c>
      <c r="W9" s="10">
        <v>887.590852793556</v>
      </c>
      <c r="X9" s="10">
        <v>997.59667622050199</v>
      </c>
      <c r="Y9" s="10">
        <v>1021.12720741378</v>
      </c>
      <c r="Z9" s="10">
        <v>1081.27706697239</v>
      </c>
      <c r="AA9" s="10">
        <v>959.576960225682</v>
      </c>
      <c r="AB9" s="10">
        <v>960.92984002288301</v>
      </c>
      <c r="AC9" s="10">
        <v>961.34756809225303</v>
      </c>
      <c r="AD9" s="10">
        <v>969.483249654877</v>
      </c>
      <c r="AE9" s="10">
        <v>963.037542438483</v>
      </c>
      <c r="AF9" s="10">
        <v>959.19027965181999</v>
      </c>
      <c r="AG9" s="10">
        <v>954.04889412135697</v>
      </c>
      <c r="AH9" s="10">
        <v>950.71269432829797</v>
      </c>
      <c r="AI9" s="10">
        <v>947.92442834651797</v>
      </c>
      <c r="AJ9" s="10">
        <v>942.98071912492298</v>
      </c>
      <c r="AK9" s="10">
        <v>936.47017830095501</v>
      </c>
      <c r="AL9" s="10">
        <v>930.42167747949202</v>
      </c>
      <c r="AM9" s="10">
        <v>925.00167107021798</v>
      </c>
      <c r="AN9" s="10">
        <v>919.51101366247099</v>
      </c>
      <c r="AO9" s="10">
        <v>914.20159905283504</v>
      </c>
      <c r="AP9" s="10">
        <v>909.58753482020097</v>
      </c>
      <c r="AQ9" s="10">
        <v>903.20511036240498</v>
      </c>
      <c r="AR9" s="10">
        <v>897.58790137622702</v>
      </c>
      <c r="AS9" s="10">
        <v>891.038699057656</v>
      </c>
    </row>
    <row r="10" spans="1:45" x14ac:dyDescent="0.2">
      <c r="A10" s="10" t="s">
        <v>117</v>
      </c>
      <c r="B10" s="10" t="s">
        <v>110</v>
      </c>
      <c r="C10" s="10" t="s">
        <v>111</v>
      </c>
      <c r="D10" s="11" t="str">
        <f>HYPERLINK("#Notes!A11","[note 8]")</f>
        <v>[note 8]</v>
      </c>
      <c r="E10" s="10">
        <v>32162.010000999999</v>
      </c>
      <c r="F10" s="10">
        <v>32151.490000999998</v>
      </c>
      <c r="G10" s="10">
        <v>30431.870000999999</v>
      </c>
      <c r="H10" s="10">
        <v>30998.970001000002</v>
      </c>
      <c r="I10" s="10">
        <v>30162.610001000001</v>
      </c>
      <c r="J10" s="10">
        <v>29711.560001000002</v>
      </c>
      <c r="K10" s="10">
        <v>28769.710000999999</v>
      </c>
      <c r="L10" s="10">
        <v>27868.600000999999</v>
      </c>
      <c r="M10" s="10">
        <v>27605.21</v>
      </c>
      <c r="N10" s="10">
        <v>23692.81</v>
      </c>
      <c r="O10" s="10">
        <v>24794.29</v>
      </c>
      <c r="P10" s="10">
        <v>23205.3</v>
      </c>
      <c r="Q10" s="10">
        <v>22918.87</v>
      </c>
      <c r="R10" s="10">
        <v>22801.53</v>
      </c>
      <c r="S10" s="10">
        <v>22314.51</v>
      </c>
      <c r="T10" s="10">
        <v>22315.29</v>
      </c>
      <c r="U10" s="10">
        <v>20845.28</v>
      </c>
      <c r="V10" s="10">
        <v>21176.48</v>
      </c>
      <c r="W10" s="10">
        <v>21526</v>
      </c>
      <c r="X10" s="10">
        <v>21533.89</v>
      </c>
      <c r="Y10" s="10">
        <v>20126.13</v>
      </c>
      <c r="Z10" s="10">
        <v>20968.32</v>
      </c>
      <c r="AA10" s="10">
        <v>20776.4594402615</v>
      </c>
      <c r="AB10" s="10">
        <v>20217.7267980615</v>
      </c>
      <c r="AC10" s="10">
        <v>19780.157407177099</v>
      </c>
      <c r="AD10" s="10">
        <v>19712.726044880699</v>
      </c>
      <c r="AE10" s="10">
        <v>19646.359651199698</v>
      </c>
      <c r="AF10" s="10">
        <v>19573.060668212202</v>
      </c>
      <c r="AG10" s="10">
        <v>19575.309064241999</v>
      </c>
      <c r="AH10" s="10">
        <v>19598.550462763698</v>
      </c>
      <c r="AI10" s="10">
        <v>19657.293454575902</v>
      </c>
      <c r="AJ10" s="10">
        <v>19738.252358071801</v>
      </c>
      <c r="AK10" s="10">
        <v>19829.584744824999</v>
      </c>
      <c r="AL10" s="10">
        <v>19937.151998940401</v>
      </c>
      <c r="AM10" s="10">
        <v>20067.884311983002</v>
      </c>
      <c r="AN10" s="10">
        <v>20212.963841463799</v>
      </c>
      <c r="AO10" s="10">
        <v>20411.611462083401</v>
      </c>
      <c r="AP10" s="10">
        <v>20630.257511334999</v>
      </c>
      <c r="AQ10" s="10">
        <v>20874.465092032598</v>
      </c>
      <c r="AR10" s="10">
        <v>21147.316310558799</v>
      </c>
      <c r="AS10" s="10">
        <v>21445.578659901301</v>
      </c>
    </row>
    <row r="11" spans="1:45" x14ac:dyDescent="0.2">
      <c r="A11" s="10" t="s">
        <v>118</v>
      </c>
      <c r="B11" s="10" t="s">
        <v>110</v>
      </c>
      <c r="C11" s="10" t="s">
        <v>111</v>
      </c>
      <c r="D11" s="11" t="str">
        <f>HYPERLINK("#Notes!A12","[note 9]")</f>
        <v>[note 9]</v>
      </c>
      <c r="E11" s="10">
        <v>6802.9499999999898</v>
      </c>
      <c r="F11" s="10">
        <v>6758.63</v>
      </c>
      <c r="G11" s="10">
        <v>6292.3599999999897</v>
      </c>
      <c r="H11" s="10">
        <v>6081.5599999999804</v>
      </c>
      <c r="I11" s="10">
        <v>6815.79000000001</v>
      </c>
      <c r="J11" s="10">
        <v>6722.4099999999798</v>
      </c>
      <c r="K11" s="10">
        <v>6245.3599999999897</v>
      </c>
      <c r="L11" s="10">
        <v>5962.77</v>
      </c>
      <c r="M11" s="10">
        <v>6137.1499999999896</v>
      </c>
      <c r="N11" s="10">
        <v>5603.34</v>
      </c>
      <c r="O11" s="10">
        <v>5858.2699999999904</v>
      </c>
      <c r="P11" s="10">
        <v>5125.41</v>
      </c>
      <c r="Q11" s="10">
        <v>5596.7200000000103</v>
      </c>
      <c r="R11" s="10">
        <v>5689.7700000000104</v>
      </c>
      <c r="S11" s="10">
        <v>5068.3999999999996</v>
      </c>
      <c r="T11" s="10">
        <v>5261.1900000000096</v>
      </c>
      <c r="U11" s="10">
        <v>5752.94</v>
      </c>
      <c r="V11" s="10">
        <v>5525.2600000000102</v>
      </c>
      <c r="W11" s="10">
        <v>5445.7435369033901</v>
      </c>
      <c r="X11" s="10">
        <v>5440.4888586001098</v>
      </c>
      <c r="Y11" s="10">
        <v>5069.5663948157598</v>
      </c>
      <c r="Z11" s="10">
        <v>5227.1627222581001</v>
      </c>
      <c r="AA11" s="10">
        <v>5092.9668910960199</v>
      </c>
      <c r="AB11" s="10">
        <v>5071.54554606486</v>
      </c>
      <c r="AC11" s="10">
        <v>4987.5649243513799</v>
      </c>
      <c r="AD11" s="10">
        <v>4923.5333844464303</v>
      </c>
      <c r="AE11" s="10">
        <v>4970.2971496402497</v>
      </c>
      <c r="AF11" s="10">
        <v>5009.7160477133402</v>
      </c>
      <c r="AG11" s="10">
        <v>5067.8930917588204</v>
      </c>
      <c r="AH11" s="10">
        <v>5098.4730110662804</v>
      </c>
      <c r="AI11" s="10">
        <v>5115.7796585047299</v>
      </c>
      <c r="AJ11" s="10">
        <v>5140.9496153728796</v>
      </c>
      <c r="AK11" s="10">
        <v>5158.9431956170802</v>
      </c>
      <c r="AL11" s="10">
        <v>5178.4966266962401</v>
      </c>
      <c r="AM11" s="10">
        <v>5197.8954963316801</v>
      </c>
      <c r="AN11" s="10">
        <v>5223.4019551732599</v>
      </c>
      <c r="AO11" s="10">
        <v>5256.66648483471</v>
      </c>
      <c r="AP11" s="10">
        <v>5289.7340748099105</v>
      </c>
      <c r="AQ11" s="10">
        <v>5322.3893499400901</v>
      </c>
      <c r="AR11" s="10">
        <v>5356.8342038272203</v>
      </c>
      <c r="AS11" s="10">
        <v>5381.07534553593</v>
      </c>
    </row>
    <row r="12" spans="1:45" x14ac:dyDescent="0.2">
      <c r="A12" s="10" t="s">
        <v>119</v>
      </c>
      <c r="B12" s="10" t="s">
        <v>110</v>
      </c>
      <c r="C12" s="10" t="s">
        <v>111</v>
      </c>
      <c r="D12" s="11"/>
      <c r="E12" s="10">
        <v>56530.135415471101</v>
      </c>
      <c r="F12" s="10">
        <v>56392.895415471103</v>
      </c>
      <c r="G12" s="10">
        <v>57075.756022569003</v>
      </c>
      <c r="H12" s="10">
        <v>57502.8735117744</v>
      </c>
      <c r="I12" s="10">
        <v>57913.824641295199</v>
      </c>
      <c r="J12" s="10">
        <v>58368.702051479297</v>
      </c>
      <c r="K12" s="10">
        <v>58938.035759076804</v>
      </c>
      <c r="L12" s="10">
        <v>59305.826636425198</v>
      </c>
      <c r="M12" s="10">
        <v>57398.540324122798</v>
      </c>
      <c r="N12" s="10">
        <v>55392.233483389398</v>
      </c>
      <c r="O12" s="10">
        <v>54640.058760082298</v>
      </c>
      <c r="P12" s="10">
        <v>54486.712240665402</v>
      </c>
      <c r="Q12" s="10">
        <v>53771.132411357998</v>
      </c>
      <c r="R12" s="10">
        <v>53480.476425024703</v>
      </c>
      <c r="S12" s="10">
        <v>54157.083848328999</v>
      </c>
      <c r="T12" s="10">
        <v>55004.8366272356</v>
      </c>
      <c r="U12" s="10">
        <v>55996.705390982199</v>
      </c>
      <c r="V12" s="10">
        <v>57003.401425319098</v>
      </c>
      <c r="W12" s="10">
        <v>56913.881476770803</v>
      </c>
      <c r="X12" s="10">
        <v>56580.836981629102</v>
      </c>
      <c r="Y12" s="10">
        <v>40692.986906862199</v>
      </c>
      <c r="Z12" s="10">
        <v>43694.500692322697</v>
      </c>
      <c r="AA12" s="10">
        <v>54658.261287400099</v>
      </c>
      <c r="AB12" s="10">
        <v>54801.487462822901</v>
      </c>
      <c r="AC12" s="10">
        <v>54768.253688251403</v>
      </c>
      <c r="AD12" s="10">
        <v>54841.088577378097</v>
      </c>
      <c r="AE12" s="10">
        <v>54534.040449025597</v>
      </c>
      <c r="AF12" s="10">
        <v>54146.483833657003</v>
      </c>
      <c r="AG12" s="10">
        <v>53641.182592607103</v>
      </c>
      <c r="AH12" s="10">
        <v>53086.612243229298</v>
      </c>
      <c r="AI12" s="10">
        <v>52404.426471734201</v>
      </c>
      <c r="AJ12" s="10">
        <v>51712.082241353899</v>
      </c>
      <c r="AK12" s="10">
        <v>51232.168772306402</v>
      </c>
      <c r="AL12" s="10">
        <v>50579.996985559999</v>
      </c>
      <c r="AM12" s="10">
        <v>49937.694881835101</v>
      </c>
      <c r="AN12" s="10">
        <v>49307.296234759</v>
      </c>
      <c r="AO12" s="10">
        <v>48765.969950858998</v>
      </c>
      <c r="AP12" s="10">
        <v>48359.489053683799</v>
      </c>
      <c r="AQ12" s="10">
        <v>48259.7192892573</v>
      </c>
      <c r="AR12" s="10">
        <v>48192.492852581898</v>
      </c>
      <c r="AS12" s="10">
        <v>48035.6906047628</v>
      </c>
    </row>
    <row r="13" spans="1:45" ht="35" customHeight="1" x14ac:dyDescent="0.2">
      <c r="A13" s="10" t="s">
        <v>109</v>
      </c>
      <c r="B13" s="10" t="s">
        <v>120</v>
      </c>
      <c r="C13" s="10" t="s">
        <v>111</v>
      </c>
      <c r="D13" s="11"/>
      <c r="E13" s="10">
        <v>27939.256561931401</v>
      </c>
      <c r="F13" s="10">
        <v>28205.5565619314</v>
      </c>
      <c r="G13" s="10">
        <v>28281.049199349902</v>
      </c>
      <c r="H13" s="10">
        <v>28534.314183598799</v>
      </c>
      <c r="I13" s="10">
        <v>29142.639999999999</v>
      </c>
      <c r="J13" s="10">
        <v>29978.97</v>
      </c>
      <c r="K13" s="10">
        <v>29682.76</v>
      </c>
      <c r="L13" s="10">
        <v>29375.58</v>
      </c>
      <c r="M13" s="10">
        <v>29389.84</v>
      </c>
      <c r="N13" s="10">
        <v>27663.79</v>
      </c>
      <c r="O13" s="10">
        <v>28275.588616360001</v>
      </c>
      <c r="P13" s="10">
        <v>27332.860101677099</v>
      </c>
      <c r="Q13" s="10">
        <v>27367.459066427</v>
      </c>
      <c r="R13" s="10">
        <v>27195.765343684801</v>
      </c>
      <c r="S13" s="10">
        <v>26036.419260530201</v>
      </c>
      <c r="T13" s="10">
        <v>26097.921066504899</v>
      </c>
      <c r="U13" s="10">
        <v>26147.907285247598</v>
      </c>
      <c r="V13" s="10">
        <v>25773.358667679098</v>
      </c>
      <c r="W13" s="10">
        <v>25844.779720104001</v>
      </c>
      <c r="X13" s="10">
        <v>25454.525871232101</v>
      </c>
      <c r="Y13" s="10">
        <v>24134.433229789</v>
      </c>
      <c r="Z13" s="10">
        <v>24646.071884545501</v>
      </c>
      <c r="AA13" s="10">
        <v>24338.992717543799</v>
      </c>
      <c r="AB13" s="10">
        <v>23691.569148747902</v>
      </c>
      <c r="AC13" s="10">
        <v>23496.950971070899</v>
      </c>
      <c r="AD13" s="10">
        <v>23730.160046607201</v>
      </c>
      <c r="AE13" s="10">
        <v>23955.085048426401</v>
      </c>
      <c r="AF13" s="10">
        <v>24265.903389665498</v>
      </c>
      <c r="AG13" s="10">
        <v>24666.1203302211</v>
      </c>
      <c r="AH13" s="10">
        <v>25160.648371341402</v>
      </c>
      <c r="AI13" s="10">
        <v>25766.930736051301</v>
      </c>
      <c r="AJ13" s="10">
        <v>26217.740122975501</v>
      </c>
      <c r="AK13" s="10">
        <v>26777.9630378004</v>
      </c>
      <c r="AL13" s="10">
        <v>27332.491660844898</v>
      </c>
      <c r="AM13" s="10">
        <v>27860.878797929199</v>
      </c>
      <c r="AN13" s="10">
        <v>28401.871656312502</v>
      </c>
      <c r="AO13" s="10">
        <v>28970.910943861902</v>
      </c>
      <c r="AP13" s="10">
        <v>29554.753225683398</v>
      </c>
      <c r="AQ13" s="10">
        <v>30195.966174441099</v>
      </c>
      <c r="AR13" s="10">
        <v>30740.777456909898</v>
      </c>
      <c r="AS13" s="10">
        <v>31275.954375318099</v>
      </c>
    </row>
    <row r="14" spans="1:45" x14ac:dyDescent="0.2">
      <c r="A14" s="10" t="s">
        <v>109</v>
      </c>
      <c r="B14" s="10" t="s">
        <v>121</v>
      </c>
      <c r="C14" s="10" t="s">
        <v>111</v>
      </c>
      <c r="D14" s="11"/>
      <c r="E14" s="10">
        <v>57077.04</v>
      </c>
      <c r="F14" s="10">
        <v>57814.27</v>
      </c>
      <c r="G14" s="10">
        <v>55233.980000000098</v>
      </c>
      <c r="H14" s="10">
        <v>56701.37</v>
      </c>
      <c r="I14" s="10">
        <v>57079.88</v>
      </c>
      <c r="J14" s="10">
        <v>55383.590000000098</v>
      </c>
      <c r="K14" s="10">
        <v>52633.07</v>
      </c>
      <c r="L14" s="10">
        <v>49960.94</v>
      </c>
      <c r="M14" s="10">
        <v>51502.33</v>
      </c>
      <c r="N14" s="10">
        <v>46827.6000000001</v>
      </c>
      <c r="O14" s="10">
        <v>51630.46</v>
      </c>
      <c r="P14" s="10">
        <v>42907.269999999902</v>
      </c>
      <c r="Q14" s="10">
        <v>46853.110000000102</v>
      </c>
      <c r="R14" s="10">
        <v>47429.36</v>
      </c>
      <c r="S14" s="10">
        <v>40427.42</v>
      </c>
      <c r="T14" s="10">
        <v>41895.71</v>
      </c>
      <c r="U14" s="10">
        <v>43058.380000000099</v>
      </c>
      <c r="V14" s="10">
        <v>42171.340000000098</v>
      </c>
      <c r="W14" s="10">
        <v>43144.269999999902</v>
      </c>
      <c r="X14" s="10">
        <v>42418.95</v>
      </c>
      <c r="Y14" s="10">
        <v>41549.93</v>
      </c>
      <c r="Z14" s="10">
        <v>44587.400000000103</v>
      </c>
      <c r="AA14" s="10">
        <v>39747.624193523101</v>
      </c>
      <c r="AB14" s="10">
        <v>37781.398960463899</v>
      </c>
      <c r="AC14" s="10">
        <v>37884.0887469847</v>
      </c>
      <c r="AD14" s="10">
        <v>37683.923619754001</v>
      </c>
      <c r="AE14" s="10">
        <v>37652.838710634402</v>
      </c>
      <c r="AF14" s="10">
        <v>37786.673088188203</v>
      </c>
      <c r="AG14" s="10">
        <v>38035.821889551597</v>
      </c>
      <c r="AH14" s="10">
        <v>38574.002416698298</v>
      </c>
      <c r="AI14" s="10">
        <v>39120.458621711499</v>
      </c>
      <c r="AJ14" s="10">
        <v>39863.439777056403</v>
      </c>
      <c r="AK14" s="10">
        <v>40223.614535574103</v>
      </c>
      <c r="AL14" s="10">
        <v>40499.772772592201</v>
      </c>
      <c r="AM14" s="10">
        <v>40749.453014307401</v>
      </c>
      <c r="AN14" s="10">
        <v>41109.057498315597</v>
      </c>
      <c r="AO14" s="10">
        <v>41518.746436678899</v>
      </c>
      <c r="AP14" s="10">
        <v>41978.294587198798</v>
      </c>
      <c r="AQ14" s="10">
        <v>42362.020839362202</v>
      </c>
      <c r="AR14" s="10">
        <v>42710.946507489301</v>
      </c>
      <c r="AS14" s="10">
        <v>43082.409572336197</v>
      </c>
    </row>
    <row r="15" spans="1:45" x14ac:dyDescent="0.2">
      <c r="A15" s="10" t="s">
        <v>109</v>
      </c>
      <c r="B15" s="10" t="s">
        <v>122</v>
      </c>
      <c r="C15" s="10" t="s">
        <v>111</v>
      </c>
      <c r="D15" s="11"/>
      <c r="E15" s="10">
        <v>67747.538853539707</v>
      </c>
      <c r="F15" s="10">
        <v>68743.448853539696</v>
      </c>
      <c r="G15" s="10">
        <v>67873.458853539705</v>
      </c>
      <c r="H15" s="10">
        <v>68268.268853539703</v>
      </c>
      <c r="I15" s="10">
        <v>69170.828853539701</v>
      </c>
      <c r="J15" s="10">
        <v>69092.568853539706</v>
      </c>
      <c r="K15" s="10">
        <v>69269.088853539695</v>
      </c>
      <c r="L15" s="10">
        <v>69054.418853539697</v>
      </c>
      <c r="M15" s="10">
        <v>66541.4688535397</v>
      </c>
      <c r="N15" s="10">
        <v>63408.592740040098</v>
      </c>
      <c r="O15" s="10">
        <v>63225.417996560602</v>
      </c>
      <c r="P15" s="10">
        <v>61514.141332760097</v>
      </c>
      <c r="Q15" s="10">
        <v>61131.006887360301</v>
      </c>
      <c r="R15" s="10">
        <v>60208.758088277398</v>
      </c>
      <c r="S15" s="10">
        <v>60877.451610776698</v>
      </c>
      <c r="T15" s="10">
        <v>62287.871292634001</v>
      </c>
      <c r="U15" s="10">
        <v>63226.346927486396</v>
      </c>
      <c r="V15" s="10">
        <v>64280.052404700502</v>
      </c>
      <c r="W15" s="10">
        <v>63912.835360702098</v>
      </c>
      <c r="X15" s="10">
        <v>63139.666296422103</v>
      </c>
      <c r="Y15" s="10">
        <v>46780.752163440498</v>
      </c>
      <c r="Z15" s="10">
        <v>50304.236750759803</v>
      </c>
      <c r="AA15" s="10">
        <v>59922.8840183047</v>
      </c>
      <c r="AB15" s="10">
        <v>59621.087408276697</v>
      </c>
      <c r="AC15" s="10">
        <v>59229.393455172802</v>
      </c>
      <c r="AD15" s="10">
        <v>59001.940011026702</v>
      </c>
      <c r="AE15" s="10">
        <v>58417.628256844102</v>
      </c>
      <c r="AF15" s="10">
        <v>57763.598855632597</v>
      </c>
      <c r="AG15" s="10">
        <v>56987.527346020601</v>
      </c>
      <c r="AH15" s="10">
        <v>56158.160837062103</v>
      </c>
      <c r="AI15" s="10">
        <v>55227.2514781848</v>
      </c>
      <c r="AJ15" s="10">
        <v>54281.311384848399</v>
      </c>
      <c r="AK15" s="10">
        <v>53518.570950040797</v>
      </c>
      <c r="AL15" s="10">
        <v>52688.246803068898</v>
      </c>
      <c r="AM15" s="10">
        <v>51918.593456009301</v>
      </c>
      <c r="AN15" s="10">
        <v>51235.873198856898</v>
      </c>
      <c r="AO15" s="10">
        <v>50577.6956686392</v>
      </c>
      <c r="AP15" s="10">
        <v>50067.944934298699</v>
      </c>
      <c r="AQ15" s="10">
        <v>49775.1034833749</v>
      </c>
      <c r="AR15" s="10">
        <v>49559.573635184599</v>
      </c>
      <c r="AS15" s="10">
        <v>49266.194010081701</v>
      </c>
    </row>
    <row r="16" spans="1:45" x14ac:dyDescent="0.2">
      <c r="A16" s="10" t="s">
        <v>109</v>
      </c>
      <c r="B16" s="10" t="s">
        <v>123</v>
      </c>
      <c r="C16" s="10" t="s">
        <v>111</v>
      </c>
      <c r="D16" s="11"/>
      <c r="E16" s="10">
        <v>672.06000000000097</v>
      </c>
      <c r="F16" s="10">
        <v>656.03999999999905</v>
      </c>
      <c r="G16" s="10">
        <v>684.11796967935697</v>
      </c>
      <c r="H16" s="10">
        <v>725.40047463591804</v>
      </c>
      <c r="I16" s="10">
        <v>731.845787755488</v>
      </c>
      <c r="J16" s="10">
        <v>798.47319793961299</v>
      </c>
      <c r="K16" s="10">
        <v>955.95690553707095</v>
      </c>
      <c r="L16" s="10">
        <v>1244.9477828855299</v>
      </c>
      <c r="M16" s="10">
        <v>2524.5014705830999</v>
      </c>
      <c r="N16" s="10">
        <v>2762.2807433492098</v>
      </c>
      <c r="O16" s="10">
        <v>3213.6421471616</v>
      </c>
      <c r="P16" s="10">
        <v>3132.0808062282399</v>
      </c>
      <c r="Q16" s="10">
        <v>3057.1264575708001</v>
      </c>
      <c r="R16" s="10">
        <v>3541.3029930624698</v>
      </c>
      <c r="S16" s="10">
        <v>3859.3329770220798</v>
      </c>
      <c r="T16" s="10">
        <v>3899.63426809662</v>
      </c>
      <c r="U16" s="10">
        <v>4086.8511782482301</v>
      </c>
      <c r="V16" s="10">
        <v>4300.5403529395098</v>
      </c>
      <c r="W16" s="10">
        <v>5006.1099328679902</v>
      </c>
      <c r="X16" s="10">
        <v>5539.1336725750198</v>
      </c>
      <c r="Y16" s="10">
        <v>5690.0479084485296</v>
      </c>
      <c r="Z16" s="10">
        <v>5705.2047792756102</v>
      </c>
      <c r="AA16" s="10">
        <v>6828.1282483825298</v>
      </c>
      <c r="AB16" s="10">
        <v>7038.24714119704</v>
      </c>
      <c r="AC16" s="10">
        <v>7218.5677530790299</v>
      </c>
      <c r="AD16" s="10">
        <v>7395.12100539722</v>
      </c>
      <c r="AE16" s="10">
        <v>7514.63050112364</v>
      </c>
      <c r="AF16" s="10">
        <v>7597.7584377332296</v>
      </c>
      <c r="AG16" s="10">
        <v>7676.9655082462004</v>
      </c>
      <c r="AH16" s="10">
        <v>7740.1302143011699</v>
      </c>
      <c r="AI16" s="10">
        <v>7769.42538097133</v>
      </c>
      <c r="AJ16" s="10">
        <v>7792.0727699230201</v>
      </c>
      <c r="AK16" s="10">
        <v>7806.5471873961596</v>
      </c>
      <c r="AL16" s="10">
        <v>7685.2030357086396</v>
      </c>
      <c r="AM16" s="10">
        <v>7530.63339903204</v>
      </c>
      <c r="AN16" s="10">
        <v>7202.1062956436999</v>
      </c>
      <c r="AO16" s="10">
        <v>6961.43960613748</v>
      </c>
      <c r="AP16" s="10">
        <v>6676.4704138821598</v>
      </c>
      <c r="AQ16" s="10">
        <v>6534.3081297520803</v>
      </c>
      <c r="AR16" s="10">
        <v>6488.06581970562</v>
      </c>
      <c r="AS16" s="10">
        <v>6469.7042609026803</v>
      </c>
    </row>
    <row r="17" spans="1:45" x14ac:dyDescent="0.2">
      <c r="A17" s="10" t="s">
        <v>109</v>
      </c>
      <c r="B17" s="10" t="s">
        <v>124</v>
      </c>
      <c r="C17" s="10" t="s">
        <v>111</v>
      </c>
      <c r="D17" s="11"/>
      <c r="E17" s="10">
        <v>4483.5382784433896</v>
      </c>
      <c r="F17" s="10">
        <v>4290.8835531161703</v>
      </c>
      <c r="G17" s="10">
        <v>3710.56935420531</v>
      </c>
      <c r="H17" s="10">
        <v>3267.9817770580898</v>
      </c>
      <c r="I17" s="10">
        <v>3093.1829894398602</v>
      </c>
      <c r="J17" s="10">
        <v>2729.8828654742501</v>
      </c>
      <c r="K17" s="10">
        <v>2692.1399392281401</v>
      </c>
      <c r="L17" s="10">
        <v>2819.89213443575</v>
      </c>
      <c r="M17" s="10">
        <v>2831.5618213124299</v>
      </c>
      <c r="N17" s="10">
        <v>2416.2199221051301</v>
      </c>
      <c r="O17" s="10">
        <v>2656.8410589846699</v>
      </c>
      <c r="P17" s="10">
        <v>2407.8213525032402</v>
      </c>
      <c r="Q17" s="10">
        <v>2393.37216766969</v>
      </c>
      <c r="R17" s="10">
        <v>2890.2434797271299</v>
      </c>
      <c r="S17" s="10">
        <v>2824.4434840047102</v>
      </c>
      <c r="T17" s="10">
        <v>2511.0344731934301</v>
      </c>
      <c r="U17" s="10">
        <v>2226.2209544294201</v>
      </c>
      <c r="V17" s="10">
        <v>2001.41417630561</v>
      </c>
      <c r="W17" s="10">
        <v>1937.1108527935601</v>
      </c>
      <c r="X17" s="10">
        <v>1820.2766762204999</v>
      </c>
      <c r="Y17" s="10">
        <v>1732.99720741378</v>
      </c>
      <c r="Z17" s="10">
        <v>1789.9470669723901</v>
      </c>
      <c r="AA17" s="10">
        <v>1804.7822703541301</v>
      </c>
      <c r="AB17" s="10">
        <v>1736.7944200532399</v>
      </c>
      <c r="AC17" s="10">
        <v>1687.58984108192</v>
      </c>
      <c r="AD17" s="10">
        <v>1693.3658069346</v>
      </c>
      <c r="AE17" s="10">
        <v>1680.3574375706</v>
      </c>
      <c r="AF17" s="10">
        <v>1673.4630954107399</v>
      </c>
      <c r="AG17" s="10">
        <v>1664.6495099445399</v>
      </c>
      <c r="AH17" s="10">
        <v>1658.3472608117299</v>
      </c>
      <c r="AI17" s="10">
        <v>1660.4841937641399</v>
      </c>
      <c r="AJ17" s="10">
        <v>1656.2145697400199</v>
      </c>
      <c r="AK17" s="10">
        <v>1654.2876069177701</v>
      </c>
      <c r="AL17" s="10">
        <v>1641.38740521048</v>
      </c>
      <c r="AM17" s="10">
        <v>1631.42026154675</v>
      </c>
      <c r="AN17" s="10">
        <v>1627.20693714867</v>
      </c>
      <c r="AO17" s="10">
        <v>1621.9568546278899</v>
      </c>
      <c r="AP17" s="10">
        <v>1617.34482777639</v>
      </c>
      <c r="AQ17" s="10">
        <v>1611.7999575696699</v>
      </c>
      <c r="AR17" s="10">
        <v>1606.5559949620099</v>
      </c>
      <c r="AS17" s="10">
        <v>1602.2636766774999</v>
      </c>
    </row>
    <row r="18" spans="1:45" ht="35" customHeight="1" x14ac:dyDescent="0.2">
      <c r="A18" s="10" t="s">
        <v>112</v>
      </c>
      <c r="B18" s="10" t="s">
        <v>120</v>
      </c>
      <c r="C18" s="10" t="s">
        <v>111</v>
      </c>
      <c r="D18" s="11"/>
      <c r="E18" s="10">
        <v>27939.256561931401</v>
      </c>
      <c r="F18" s="10">
        <v>28205.5565619314</v>
      </c>
      <c r="G18" s="10">
        <v>28281.049199349902</v>
      </c>
      <c r="H18" s="10">
        <v>28534.314183598799</v>
      </c>
      <c r="I18" s="10">
        <v>29142.639999999999</v>
      </c>
      <c r="J18" s="10">
        <v>29978.97</v>
      </c>
      <c r="K18" s="10">
        <v>29682.76</v>
      </c>
      <c r="L18" s="10">
        <v>29375.58</v>
      </c>
      <c r="M18" s="10">
        <v>29389.84</v>
      </c>
      <c r="N18" s="10">
        <v>27663.79</v>
      </c>
      <c r="O18" s="10">
        <v>28275.588616360001</v>
      </c>
      <c r="P18" s="10">
        <v>27332.860101677099</v>
      </c>
      <c r="Q18" s="10">
        <v>27367.459066427</v>
      </c>
      <c r="R18" s="10">
        <v>27195.765343684801</v>
      </c>
      <c r="S18" s="10">
        <v>26036.419260530201</v>
      </c>
      <c r="T18" s="10">
        <v>26097.921066504899</v>
      </c>
      <c r="U18" s="10">
        <v>26147.907285247598</v>
      </c>
      <c r="V18" s="10">
        <v>25773.358667679098</v>
      </c>
      <c r="W18" s="10">
        <v>25844.779720104001</v>
      </c>
      <c r="X18" s="10">
        <v>25454.525871232101</v>
      </c>
      <c r="Y18" s="10">
        <v>24134.433229789</v>
      </c>
      <c r="Z18" s="10">
        <v>24646.071884545501</v>
      </c>
      <c r="AA18" s="10">
        <v>24338.992717543799</v>
      </c>
      <c r="AB18" s="10">
        <v>23691.569148747902</v>
      </c>
      <c r="AC18" s="10">
        <v>23496.950971070899</v>
      </c>
      <c r="AD18" s="10">
        <v>23730.160046607201</v>
      </c>
      <c r="AE18" s="10">
        <v>23955.085048426401</v>
      </c>
      <c r="AF18" s="10">
        <v>24265.903389665498</v>
      </c>
      <c r="AG18" s="10">
        <v>24666.1203302211</v>
      </c>
      <c r="AH18" s="10">
        <v>25160.648371341402</v>
      </c>
      <c r="AI18" s="10">
        <v>25766.930736051301</v>
      </c>
      <c r="AJ18" s="10">
        <v>26217.740122975501</v>
      </c>
      <c r="AK18" s="10">
        <v>26777.9630378004</v>
      </c>
      <c r="AL18" s="10">
        <v>27332.491660844898</v>
      </c>
      <c r="AM18" s="10">
        <v>27860.878797929199</v>
      </c>
      <c r="AN18" s="10">
        <v>28401.871656312502</v>
      </c>
      <c r="AO18" s="10">
        <v>28970.910943861902</v>
      </c>
      <c r="AP18" s="10">
        <v>29554.753225683398</v>
      </c>
      <c r="AQ18" s="10">
        <v>30195.966174441099</v>
      </c>
      <c r="AR18" s="10">
        <v>30740.777456909898</v>
      </c>
      <c r="AS18" s="10">
        <v>31275.954375318099</v>
      </c>
    </row>
    <row r="19" spans="1:45" x14ac:dyDescent="0.2">
      <c r="A19" s="10" t="s">
        <v>112</v>
      </c>
      <c r="B19" s="10" t="s">
        <v>121</v>
      </c>
      <c r="C19" s="10" t="s">
        <v>111</v>
      </c>
      <c r="D19" s="11"/>
      <c r="E19" s="10">
        <v>57077.04</v>
      </c>
      <c r="F19" s="10">
        <v>57814.27</v>
      </c>
      <c r="G19" s="10">
        <v>55233.980000000098</v>
      </c>
      <c r="H19" s="10">
        <v>56701.37</v>
      </c>
      <c r="I19" s="10">
        <v>57079.88</v>
      </c>
      <c r="J19" s="10">
        <v>55383.590000000098</v>
      </c>
      <c r="K19" s="10">
        <v>52633.07</v>
      </c>
      <c r="L19" s="10">
        <v>49960.94</v>
      </c>
      <c r="M19" s="10">
        <v>51502.33</v>
      </c>
      <c r="N19" s="10">
        <v>46827.6000000001</v>
      </c>
      <c r="O19" s="10">
        <v>51630.46</v>
      </c>
      <c r="P19" s="10">
        <v>42907.269999999902</v>
      </c>
      <c r="Q19" s="10">
        <v>46853.110000000102</v>
      </c>
      <c r="R19" s="10">
        <v>47429.36</v>
      </c>
      <c r="S19" s="10">
        <v>40427.42</v>
      </c>
      <c r="T19" s="10">
        <v>41895.71</v>
      </c>
      <c r="U19" s="10">
        <v>43058.380000000099</v>
      </c>
      <c r="V19" s="10">
        <v>42171.340000000098</v>
      </c>
      <c r="W19" s="10">
        <v>43144.269999999902</v>
      </c>
      <c r="X19" s="10">
        <v>42418.95</v>
      </c>
      <c r="Y19" s="10">
        <v>41549.93</v>
      </c>
      <c r="Z19" s="10">
        <v>44587.400000000103</v>
      </c>
      <c r="AA19" s="10">
        <v>39747.624193523101</v>
      </c>
      <c r="AB19" s="10">
        <v>37781.398960463899</v>
      </c>
      <c r="AC19" s="10">
        <v>37884.0887469847</v>
      </c>
      <c r="AD19" s="10">
        <v>37683.923619754001</v>
      </c>
      <c r="AE19" s="10">
        <v>37652.838710634402</v>
      </c>
      <c r="AF19" s="10">
        <v>37786.673088188203</v>
      </c>
      <c r="AG19" s="10">
        <v>38035.821889551597</v>
      </c>
      <c r="AH19" s="10">
        <v>38574.002416698298</v>
      </c>
      <c r="AI19" s="10">
        <v>39120.458621711499</v>
      </c>
      <c r="AJ19" s="10">
        <v>39863.439777056403</v>
      </c>
      <c r="AK19" s="10">
        <v>40223.614535574103</v>
      </c>
      <c r="AL19" s="10">
        <v>40499.772772592201</v>
      </c>
      <c r="AM19" s="10">
        <v>40749.453014307401</v>
      </c>
      <c r="AN19" s="10">
        <v>41109.057498315597</v>
      </c>
      <c r="AO19" s="10">
        <v>41518.746436678899</v>
      </c>
      <c r="AP19" s="10">
        <v>41978.294587198798</v>
      </c>
      <c r="AQ19" s="10">
        <v>42362.020839362202</v>
      </c>
      <c r="AR19" s="10">
        <v>42710.946507489301</v>
      </c>
      <c r="AS19" s="10">
        <v>43082.409572336197</v>
      </c>
    </row>
    <row r="20" spans="1:45" x14ac:dyDescent="0.2">
      <c r="A20" s="10" t="s">
        <v>112</v>
      </c>
      <c r="B20" s="10" t="s">
        <v>122</v>
      </c>
      <c r="C20" s="10" t="s">
        <v>111</v>
      </c>
      <c r="D20" s="11"/>
      <c r="E20" s="10">
        <v>55615.1072184269</v>
      </c>
      <c r="F20" s="10">
        <v>56611.017218426903</v>
      </c>
      <c r="G20" s="10">
        <v>55741.027218426898</v>
      </c>
      <c r="H20" s="10">
        <v>56135.837218426903</v>
      </c>
      <c r="I20" s="10">
        <v>57038.397218426901</v>
      </c>
      <c r="J20" s="10">
        <v>56960.137218426898</v>
      </c>
      <c r="K20" s="10">
        <v>57136.657218426903</v>
      </c>
      <c r="L20" s="10">
        <v>56921.987218426897</v>
      </c>
      <c r="M20" s="10">
        <v>54409.0372184269</v>
      </c>
      <c r="N20" s="10">
        <v>51881.559336770901</v>
      </c>
      <c r="O20" s="10">
        <v>52162.9637794503</v>
      </c>
      <c r="P20" s="10">
        <v>49921.455912096899</v>
      </c>
      <c r="Q20" s="10">
        <v>49881.570285321497</v>
      </c>
      <c r="R20" s="10">
        <v>48885.169198117401</v>
      </c>
      <c r="S20" s="10">
        <v>49497.924888494999</v>
      </c>
      <c r="T20" s="10">
        <v>50709.2191788485</v>
      </c>
      <c r="U20" s="10">
        <v>51612.149656524802</v>
      </c>
      <c r="V20" s="10">
        <v>51769.238699167101</v>
      </c>
      <c r="W20" s="10">
        <v>51270.629187219398</v>
      </c>
      <c r="X20" s="10">
        <v>50438.797545375099</v>
      </c>
      <c r="Y20" s="10">
        <v>41694.719861518803</v>
      </c>
      <c r="Z20" s="10">
        <v>45680.136619836499</v>
      </c>
      <c r="AA20" s="10">
        <v>47741.684845538599</v>
      </c>
      <c r="AB20" s="10">
        <v>47783.6115455736</v>
      </c>
      <c r="AC20" s="10">
        <v>47344.791511684904</v>
      </c>
      <c r="AD20" s="10">
        <v>46805.360713926202</v>
      </c>
      <c r="AE20" s="10">
        <v>46012.923028541802</v>
      </c>
      <c r="AF20" s="10">
        <v>45226.421879837202</v>
      </c>
      <c r="AG20" s="10">
        <v>44407.410641128597</v>
      </c>
      <c r="AH20" s="10">
        <v>43553.180137605297</v>
      </c>
      <c r="AI20" s="10">
        <v>42569.044536814603</v>
      </c>
      <c r="AJ20" s="10">
        <v>41667.1752303799</v>
      </c>
      <c r="AK20" s="10">
        <v>40838.394999341101</v>
      </c>
      <c r="AL20" s="10">
        <v>40100.290741702898</v>
      </c>
      <c r="AM20" s="10">
        <v>39441.376965490002</v>
      </c>
      <c r="AN20" s="10">
        <v>38915.477546924703</v>
      </c>
      <c r="AO20" s="10">
        <v>38375.133834515997</v>
      </c>
      <c r="AP20" s="10">
        <v>37901.220639061197</v>
      </c>
      <c r="AQ20" s="10">
        <v>37446.527725791697</v>
      </c>
      <c r="AR20" s="10">
        <v>37135.8144100469</v>
      </c>
      <c r="AS20" s="10">
        <v>36844.453488922198</v>
      </c>
    </row>
    <row r="21" spans="1:45" x14ac:dyDescent="0.2">
      <c r="A21" s="10" t="s">
        <v>112</v>
      </c>
      <c r="B21" s="10" t="s">
        <v>123</v>
      </c>
      <c r="C21" s="10" t="s">
        <v>111</v>
      </c>
      <c r="D21" s="11"/>
      <c r="E21" s="10">
        <v>672.06000000000097</v>
      </c>
      <c r="F21" s="10">
        <v>656.03999999999905</v>
      </c>
      <c r="G21" s="10">
        <v>684.11796967935697</v>
      </c>
      <c r="H21" s="10">
        <v>725.40047463591804</v>
      </c>
      <c r="I21" s="10">
        <v>731.845787755488</v>
      </c>
      <c r="J21" s="10">
        <v>798.47319793961299</v>
      </c>
      <c r="K21" s="10">
        <v>955.95690553707095</v>
      </c>
      <c r="L21" s="10">
        <v>1244.9477828855299</v>
      </c>
      <c r="M21" s="10">
        <v>2524.5014705830999</v>
      </c>
      <c r="N21" s="10">
        <v>2762.2807433492098</v>
      </c>
      <c r="O21" s="10">
        <v>3213.6421471616</v>
      </c>
      <c r="P21" s="10">
        <v>3132.0808062282399</v>
      </c>
      <c r="Q21" s="10">
        <v>3057.1264575708001</v>
      </c>
      <c r="R21" s="10">
        <v>3541.3029930624698</v>
      </c>
      <c r="S21" s="10">
        <v>3859.3329770220798</v>
      </c>
      <c r="T21" s="10">
        <v>3899.63426809662</v>
      </c>
      <c r="U21" s="10">
        <v>4086.8511782482301</v>
      </c>
      <c r="V21" s="10">
        <v>4300.5403529395098</v>
      </c>
      <c r="W21" s="10">
        <v>5006.1099328679902</v>
      </c>
      <c r="X21" s="10">
        <v>5539.1336725750198</v>
      </c>
      <c r="Y21" s="10">
        <v>5690.0479084485296</v>
      </c>
      <c r="Z21" s="10">
        <v>5705.2047792756102</v>
      </c>
      <c r="AA21" s="10">
        <v>6802.6979121392196</v>
      </c>
      <c r="AB21" s="10">
        <v>6988.718140381</v>
      </c>
      <c r="AC21" s="10">
        <v>7143.8217017614097</v>
      </c>
      <c r="AD21" s="10">
        <v>7292.6280531676202</v>
      </c>
      <c r="AE21" s="10">
        <v>7384.05442084676</v>
      </c>
      <c r="AF21" s="10">
        <v>7439.0593331384198</v>
      </c>
      <c r="AG21" s="10">
        <v>7490.7912386800799</v>
      </c>
      <c r="AH21" s="10">
        <v>7526.4858583699897</v>
      </c>
      <c r="AI21" s="10">
        <v>7527.5486316578599</v>
      </c>
      <c r="AJ21" s="10">
        <v>7529.5578438447901</v>
      </c>
      <c r="AK21" s="10">
        <v>7519.0981348116702</v>
      </c>
      <c r="AL21" s="10">
        <v>7374.3167229049004</v>
      </c>
      <c r="AM21" s="10">
        <v>7194.8560378153097</v>
      </c>
      <c r="AN21" s="10">
        <v>6840.7552297123702</v>
      </c>
      <c r="AO21" s="10">
        <v>6571.3004079162201</v>
      </c>
      <c r="AP21" s="10">
        <v>6252.3335640638097</v>
      </c>
      <c r="AQ21" s="10">
        <v>6065.5820875096797</v>
      </c>
      <c r="AR21" s="10">
        <v>5972.7735132376001</v>
      </c>
      <c r="AS21" s="10">
        <v>5907.4816680057502</v>
      </c>
    </row>
    <row r="22" spans="1:45" x14ac:dyDescent="0.2">
      <c r="A22" s="10" t="s">
        <v>112</v>
      </c>
      <c r="B22" s="10" t="s">
        <v>124</v>
      </c>
      <c r="C22" s="10" t="s">
        <v>111</v>
      </c>
      <c r="D22" s="11"/>
      <c r="E22" s="10">
        <v>4483.5382784433896</v>
      </c>
      <c r="F22" s="10">
        <v>4290.8835531161703</v>
      </c>
      <c r="G22" s="10">
        <v>3710.56935420531</v>
      </c>
      <c r="H22" s="10">
        <v>3267.9817770580898</v>
      </c>
      <c r="I22" s="10">
        <v>3093.1829894398602</v>
      </c>
      <c r="J22" s="10">
        <v>2729.8828654742501</v>
      </c>
      <c r="K22" s="10">
        <v>2692.1399392281401</v>
      </c>
      <c r="L22" s="10">
        <v>2819.89213443575</v>
      </c>
      <c r="M22" s="10">
        <v>2831.5618213124299</v>
      </c>
      <c r="N22" s="10">
        <v>2416.2199221051301</v>
      </c>
      <c r="O22" s="10">
        <v>2656.8410589846699</v>
      </c>
      <c r="P22" s="10">
        <v>2407.8213525032402</v>
      </c>
      <c r="Q22" s="10">
        <v>2393.37216766969</v>
      </c>
      <c r="R22" s="10">
        <v>2890.2434797271299</v>
      </c>
      <c r="S22" s="10">
        <v>2824.4434840047102</v>
      </c>
      <c r="T22" s="10">
        <v>2511.0344731934301</v>
      </c>
      <c r="U22" s="10">
        <v>2226.2209544294201</v>
      </c>
      <c r="V22" s="10">
        <v>2001.41417630561</v>
      </c>
      <c r="W22" s="10">
        <v>1937.1108527935601</v>
      </c>
      <c r="X22" s="10">
        <v>1820.2766762204999</v>
      </c>
      <c r="Y22" s="10">
        <v>1732.99720741378</v>
      </c>
      <c r="Z22" s="10">
        <v>1789.9470669723901</v>
      </c>
      <c r="AA22" s="10">
        <v>1804.7822703541301</v>
      </c>
      <c r="AB22" s="10">
        <v>1736.7944200532399</v>
      </c>
      <c r="AC22" s="10">
        <v>1687.58984108192</v>
      </c>
      <c r="AD22" s="10">
        <v>1693.3658069346</v>
      </c>
      <c r="AE22" s="10">
        <v>1680.3574375706</v>
      </c>
      <c r="AF22" s="10">
        <v>1673.4630954107399</v>
      </c>
      <c r="AG22" s="10">
        <v>1664.6495099445399</v>
      </c>
      <c r="AH22" s="10">
        <v>1658.3472608117299</v>
      </c>
      <c r="AI22" s="10">
        <v>1660.4841937641399</v>
      </c>
      <c r="AJ22" s="10">
        <v>1656.2145697400199</v>
      </c>
      <c r="AK22" s="10">
        <v>1654.2876069177701</v>
      </c>
      <c r="AL22" s="10">
        <v>1641.38740521048</v>
      </c>
      <c r="AM22" s="10">
        <v>1631.42026154675</v>
      </c>
      <c r="AN22" s="10">
        <v>1627.20693714867</v>
      </c>
      <c r="AO22" s="10">
        <v>1621.9568546278899</v>
      </c>
      <c r="AP22" s="10">
        <v>1617.34482777639</v>
      </c>
      <c r="AQ22" s="10">
        <v>1611.7999575696699</v>
      </c>
      <c r="AR22" s="10">
        <v>1606.5559949620099</v>
      </c>
      <c r="AS22" s="10">
        <v>1602.2636766774999</v>
      </c>
    </row>
    <row r="23" spans="1:45" ht="35" customHeight="1" x14ac:dyDescent="0.2">
      <c r="A23" s="10" t="s">
        <v>113</v>
      </c>
      <c r="B23" s="10" t="s">
        <v>120</v>
      </c>
      <c r="C23" s="10" t="s">
        <v>111</v>
      </c>
      <c r="D23" s="11"/>
      <c r="E23" s="10">
        <v>374.72</v>
      </c>
      <c r="F23" s="10">
        <v>352.54</v>
      </c>
      <c r="G23" s="10">
        <v>347.78</v>
      </c>
      <c r="H23" s="10">
        <v>344.4</v>
      </c>
      <c r="I23" s="10">
        <v>347.72</v>
      </c>
      <c r="J23" s="10">
        <v>344.09</v>
      </c>
      <c r="K23" s="10">
        <v>344.7</v>
      </c>
      <c r="L23" s="10">
        <v>348.66</v>
      </c>
      <c r="M23" s="10">
        <v>349.69</v>
      </c>
      <c r="N23" s="10">
        <v>326.79000000000002</v>
      </c>
      <c r="O23" s="10">
        <v>346.4</v>
      </c>
      <c r="P23" s="10">
        <v>339.46</v>
      </c>
      <c r="Q23" s="10">
        <v>332.85</v>
      </c>
      <c r="R23" s="10">
        <v>333.11</v>
      </c>
      <c r="S23" s="10">
        <v>330.56</v>
      </c>
      <c r="T23" s="10">
        <v>353.99</v>
      </c>
      <c r="U23" s="10">
        <v>370.59</v>
      </c>
      <c r="V23" s="10">
        <v>373.83</v>
      </c>
      <c r="W23" s="10">
        <v>371.1</v>
      </c>
      <c r="X23" s="10">
        <v>361.57</v>
      </c>
      <c r="Y23" s="10">
        <v>346.17</v>
      </c>
      <c r="Z23" s="10">
        <v>333.88</v>
      </c>
      <c r="AA23" s="10">
        <v>334.29872958449801</v>
      </c>
      <c r="AB23" s="10">
        <v>335.46765725347302</v>
      </c>
      <c r="AC23" s="10">
        <v>335.82769892043098</v>
      </c>
      <c r="AD23" s="10">
        <v>335.82769880204398</v>
      </c>
      <c r="AE23" s="10">
        <v>335.82769892744</v>
      </c>
      <c r="AF23" s="10">
        <v>335.82769893223502</v>
      </c>
      <c r="AG23" s="10">
        <v>335.82769892219301</v>
      </c>
      <c r="AH23" s="10">
        <v>335.82769903466601</v>
      </c>
      <c r="AI23" s="10">
        <v>335.82769902178097</v>
      </c>
      <c r="AJ23" s="10">
        <v>335.82771593029599</v>
      </c>
      <c r="AK23" s="10">
        <v>335.81799276070097</v>
      </c>
      <c r="AL23" s="10">
        <v>335.767105524214</v>
      </c>
      <c r="AM23" s="10">
        <v>335.70844549957201</v>
      </c>
      <c r="AN23" s="10">
        <v>335.336085681491</v>
      </c>
      <c r="AO23" s="10">
        <v>335.04244218161301</v>
      </c>
      <c r="AP23" s="10">
        <v>334.907713594955</v>
      </c>
      <c r="AQ23" s="10">
        <v>334.73779035273702</v>
      </c>
      <c r="AR23" s="10">
        <v>334.269328424344</v>
      </c>
      <c r="AS23" s="10">
        <v>333.019896660347</v>
      </c>
    </row>
    <row r="24" spans="1:45" x14ac:dyDescent="0.2">
      <c r="A24" s="10" t="s">
        <v>113</v>
      </c>
      <c r="B24" s="10" t="s">
        <v>121</v>
      </c>
      <c r="C24" s="10" t="s">
        <v>111</v>
      </c>
      <c r="D24" s="11"/>
      <c r="E24" s="10">
        <v>130.87</v>
      </c>
      <c r="F24" s="10">
        <v>200.26</v>
      </c>
      <c r="G24" s="10">
        <v>201.7</v>
      </c>
      <c r="H24" s="10">
        <v>199.83</v>
      </c>
      <c r="I24" s="10">
        <v>202.46</v>
      </c>
      <c r="J24" s="10">
        <v>194.43</v>
      </c>
      <c r="K24" s="10">
        <v>173.1</v>
      </c>
      <c r="L24" s="10">
        <v>171.83</v>
      </c>
      <c r="M24" s="10">
        <v>121.52</v>
      </c>
      <c r="N24" s="10">
        <v>126.21</v>
      </c>
      <c r="O24" s="10">
        <v>117.69</v>
      </c>
      <c r="P24" s="10">
        <v>116.14</v>
      </c>
      <c r="Q24" s="10">
        <v>99.930000000000106</v>
      </c>
      <c r="R24" s="10">
        <v>94.28</v>
      </c>
      <c r="S24" s="10">
        <v>92.3</v>
      </c>
      <c r="T24" s="10">
        <v>84.48</v>
      </c>
      <c r="U24" s="10">
        <v>86.819999999999894</v>
      </c>
      <c r="V24" s="10">
        <v>87.98</v>
      </c>
      <c r="W24" s="10">
        <v>84.92</v>
      </c>
      <c r="X24" s="10">
        <v>85.780000000000101</v>
      </c>
      <c r="Y24" s="10">
        <v>103.55</v>
      </c>
      <c r="Z24" s="10">
        <v>113.76</v>
      </c>
      <c r="AA24" s="10">
        <v>112.059499703165</v>
      </c>
      <c r="AB24" s="10">
        <v>107.784381721466</v>
      </c>
      <c r="AC24" s="10">
        <v>106.305750338173</v>
      </c>
      <c r="AD24" s="10">
        <v>106.146584962159</v>
      </c>
      <c r="AE24" s="10">
        <v>106.074153981582</v>
      </c>
      <c r="AF24" s="10">
        <v>106.05190173347999</v>
      </c>
      <c r="AG24" s="10">
        <v>106.033574376643</v>
      </c>
      <c r="AH24" s="10">
        <v>106.01806366777301</v>
      </c>
      <c r="AI24" s="10">
        <v>106.01115469355</v>
      </c>
      <c r="AJ24" s="10">
        <v>106.01233889407099</v>
      </c>
      <c r="AK24" s="10">
        <v>106.056542666019</v>
      </c>
      <c r="AL24" s="10">
        <v>106.258872136137</v>
      </c>
      <c r="AM24" s="10">
        <v>106.516547668729</v>
      </c>
      <c r="AN24" s="10">
        <v>108.034077430609</v>
      </c>
      <c r="AO24" s="10">
        <v>109.343926666602</v>
      </c>
      <c r="AP24" s="10">
        <v>110.108366979623</v>
      </c>
      <c r="AQ24" s="10">
        <v>110.876697571332</v>
      </c>
      <c r="AR24" s="10">
        <v>112.591986176436</v>
      </c>
      <c r="AS24" s="10">
        <v>117.137426335127</v>
      </c>
    </row>
    <row r="25" spans="1:45" x14ac:dyDescent="0.2">
      <c r="A25" s="10" t="s">
        <v>113</v>
      </c>
      <c r="B25" s="10" t="s">
        <v>122</v>
      </c>
      <c r="C25" s="10" t="s">
        <v>111</v>
      </c>
      <c r="D25" s="11"/>
      <c r="E25" s="10">
        <v>633.59</v>
      </c>
      <c r="F25" s="10">
        <v>650.13</v>
      </c>
      <c r="G25" s="10">
        <v>563.01</v>
      </c>
      <c r="H25" s="10">
        <v>328.35</v>
      </c>
      <c r="I25" s="10">
        <v>276.58999999999997</v>
      </c>
      <c r="J25" s="10">
        <v>381.65</v>
      </c>
      <c r="K25" s="10">
        <v>305.83</v>
      </c>
      <c r="L25" s="10">
        <v>294.37</v>
      </c>
      <c r="M25" s="10">
        <v>299.63</v>
      </c>
      <c r="N25" s="10">
        <v>286.02</v>
      </c>
      <c r="O25" s="10">
        <v>312.7</v>
      </c>
      <c r="P25" s="10">
        <v>302.8</v>
      </c>
      <c r="Q25" s="10">
        <v>362.57</v>
      </c>
      <c r="R25" s="10">
        <v>355.63</v>
      </c>
      <c r="S25" s="10">
        <v>399.93</v>
      </c>
      <c r="T25" s="10">
        <v>473.01000000000101</v>
      </c>
      <c r="U25" s="10">
        <v>966.87999999999897</v>
      </c>
      <c r="V25" s="10">
        <v>928.36</v>
      </c>
      <c r="W25" s="10">
        <v>890.38000000000102</v>
      </c>
      <c r="X25" s="10">
        <v>875.72</v>
      </c>
      <c r="Y25" s="10">
        <v>846.05999999999904</v>
      </c>
      <c r="Z25" s="10">
        <v>920.46</v>
      </c>
      <c r="AA25" s="10">
        <v>919.61050999032</v>
      </c>
      <c r="AB25" s="10">
        <v>917.49842266599796</v>
      </c>
      <c r="AC25" s="10">
        <v>916.85559938528297</v>
      </c>
      <c r="AD25" s="10">
        <v>916.85559938528297</v>
      </c>
      <c r="AE25" s="10">
        <v>916.85559942398697</v>
      </c>
      <c r="AF25" s="10">
        <v>916.85559942398697</v>
      </c>
      <c r="AG25" s="10">
        <v>916.85559940463497</v>
      </c>
      <c r="AH25" s="10">
        <v>916.855599482044</v>
      </c>
      <c r="AI25" s="10">
        <v>916.85559944334</v>
      </c>
      <c r="AJ25" s="10">
        <v>916.85567638235204</v>
      </c>
      <c r="AK25" s="10">
        <v>916.87949863370898</v>
      </c>
      <c r="AL25" s="10">
        <v>916.97974524553899</v>
      </c>
      <c r="AM25" s="10">
        <v>917.10396696160103</v>
      </c>
      <c r="AN25" s="10">
        <v>917.80356421460704</v>
      </c>
      <c r="AO25" s="10">
        <v>918.39059026132395</v>
      </c>
      <c r="AP25" s="10">
        <v>918.71006704906995</v>
      </c>
      <c r="AQ25" s="10">
        <v>919.06598525805896</v>
      </c>
      <c r="AR25" s="10">
        <v>919.89776618687495</v>
      </c>
      <c r="AS25" s="10">
        <v>922.16938338038403</v>
      </c>
    </row>
    <row r="26" spans="1:45" x14ac:dyDescent="0.2">
      <c r="A26" s="10" t="s">
        <v>113</v>
      </c>
      <c r="B26" s="10" t="s">
        <v>123</v>
      </c>
      <c r="C26" s="10" t="s">
        <v>111</v>
      </c>
      <c r="D26" s="11"/>
      <c r="E26" s="10">
        <v>72.150000000000006</v>
      </c>
      <c r="F26" s="10">
        <v>72.150000000000006</v>
      </c>
      <c r="G26" s="10">
        <v>72.150000000000006</v>
      </c>
      <c r="H26" s="10">
        <v>72.150000000000006</v>
      </c>
      <c r="I26" s="10">
        <v>73.84</v>
      </c>
      <c r="J26" s="10">
        <v>80.63</v>
      </c>
      <c r="K26" s="10">
        <v>89.54</v>
      </c>
      <c r="L26" s="10">
        <v>89.44</v>
      </c>
      <c r="M26" s="10">
        <v>140.32</v>
      </c>
      <c r="N26" s="10">
        <v>129.65</v>
      </c>
      <c r="O26" s="10">
        <v>187.65</v>
      </c>
      <c r="P26" s="10">
        <v>157.43</v>
      </c>
      <c r="Q26" s="10">
        <v>183.61</v>
      </c>
      <c r="R26" s="10">
        <v>302.41000000000099</v>
      </c>
      <c r="S26" s="10">
        <v>459.11</v>
      </c>
      <c r="T26" s="10">
        <v>121.43</v>
      </c>
      <c r="U26" s="10">
        <v>117.71</v>
      </c>
      <c r="V26" s="10">
        <v>130.13</v>
      </c>
      <c r="W26" s="10">
        <v>133.82</v>
      </c>
      <c r="X26" s="10">
        <v>128.63</v>
      </c>
      <c r="Y26" s="10">
        <v>125.14</v>
      </c>
      <c r="Z26" s="10">
        <v>132.82</v>
      </c>
      <c r="AA26" s="10">
        <v>132.88638637455401</v>
      </c>
      <c r="AB26" s="10">
        <v>133.007929764567</v>
      </c>
      <c r="AC26" s="10">
        <v>133.21641853442401</v>
      </c>
      <c r="AD26" s="10">
        <v>133.37557941296799</v>
      </c>
      <c r="AE26" s="10">
        <v>133.44798528381</v>
      </c>
      <c r="AF26" s="10">
        <v>133.47018166247801</v>
      </c>
      <c r="AG26" s="10">
        <v>133.48844013508</v>
      </c>
      <c r="AH26" s="10">
        <v>133.50389911239901</v>
      </c>
      <c r="AI26" s="10">
        <v>133.51077267436801</v>
      </c>
      <c r="AJ26" s="10">
        <v>133.50959155539999</v>
      </c>
      <c r="AK26" s="10">
        <v>133.50605855493001</v>
      </c>
      <c r="AL26" s="10">
        <v>133.49229246988901</v>
      </c>
      <c r="AM26" s="10">
        <v>133.46258385934999</v>
      </c>
      <c r="AN26" s="10">
        <v>133.31368346636799</v>
      </c>
      <c r="AO26" s="10">
        <v>133.146594830227</v>
      </c>
      <c r="AP26" s="10">
        <v>132.99992914209099</v>
      </c>
      <c r="AQ26" s="10">
        <v>132.91771425926299</v>
      </c>
      <c r="AR26" s="10">
        <v>132.843181692939</v>
      </c>
      <c r="AS26" s="10">
        <v>132.78971264434799</v>
      </c>
    </row>
    <row r="27" spans="1:45" x14ac:dyDescent="0.2">
      <c r="A27" s="10" t="s">
        <v>113</v>
      </c>
      <c r="B27" s="10" t="s">
        <v>124</v>
      </c>
      <c r="C27" s="10" t="s">
        <v>111</v>
      </c>
      <c r="D27" s="11"/>
      <c r="E27" s="10">
        <v>4.88</v>
      </c>
      <c r="F27" s="10">
        <v>3.46</v>
      </c>
      <c r="G27" s="10">
        <v>4.21</v>
      </c>
      <c r="H27" s="10">
        <v>4.32</v>
      </c>
      <c r="I27" s="10">
        <v>5.42</v>
      </c>
      <c r="J27" s="10">
        <v>6.02</v>
      </c>
      <c r="K27" s="10">
        <v>3.34</v>
      </c>
      <c r="L27" s="10">
        <v>2.68</v>
      </c>
      <c r="M27" s="10">
        <v>3.34</v>
      </c>
      <c r="N27" s="10">
        <v>0</v>
      </c>
      <c r="O27" s="10">
        <v>0.95</v>
      </c>
      <c r="P27" s="10">
        <v>1.01</v>
      </c>
      <c r="Q27" s="10">
        <v>1.02</v>
      </c>
      <c r="R27" s="10">
        <v>0</v>
      </c>
      <c r="S27" s="10">
        <v>2.3571434260328301E-17</v>
      </c>
      <c r="T27" s="10">
        <v>2.1428576600298401E-17</v>
      </c>
      <c r="U27" s="10">
        <v>0</v>
      </c>
      <c r="V27" s="10">
        <v>1.92000046338674E-15</v>
      </c>
      <c r="W27" s="10">
        <v>0</v>
      </c>
      <c r="X27" s="10">
        <v>1.4400003475400499E-15</v>
      </c>
      <c r="Y27" s="10">
        <v>2.7428578048382002E-16</v>
      </c>
      <c r="Z27" s="10">
        <v>0</v>
      </c>
      <c r="AA27" s="10">
        <v>0</v>
      </c>
      <c r="AB27" s="10">
        <v>0</v>
      </c>
      <c r="AC27" s="10">
        <v>0</v>
      </c>
      <c r="AD27" s="10">
        <v>0</v>
      </c>
      <c r="AE27" s="10">
        <v>0</v>
      </c>
      <c r="AF27" s="10">
        <v>0</v>
      </c>
      <c r="AG27" s="10">
        <v>0</v>
      </c>
      <c r="AH27" s="10">
        <v>0</v>
      </c>
      <c r="AI27" s="10">
        <v>0</v>
      </c>
      <c r="AJ27" s="10">
        <v>0</v>
      </c>
      <c r="AK27" s="10">
        <v>0</v>
      </c>
      <c r="AL27" s="10">
        <v>0</v>
      </c>
      <c r="AM27" s="10">
        <v>0</v>
      </c>
      <c r="AN27" s="10">
        <v>0</v>
      </c>
      <c r="AO27" s="10">
        <v>0</v>
      </c>
      <c r="AP27" s="10">
        <v>0</v>
      </c>
      <c r="AQ27" s="10">
        <v>0</v>
      </c>
      <c r="AR27" s="10">
        <v>0</v>
      </c>
      <c r="AS27" s="10">
        <v>4.4438093070553401E-2</v>
      </c>
    </row>
    <row r="28" spans="1:45" ht="35" customHeight="1" x14ac:dyDescent="0.2">
      <c r="A28" s="10" t="s">
        <v>114</v>
      </c>
      <c r="B28" s="10" t="s">
        <v>120</v>
      </c>
      <c r="C28" s="10" t="s">
        <v>111</v>
      </c>
      <c r="D28" s="11"/>
      <c r="E28" s="10">
        <v>5982.03</v>
      </c>
      <c r="F28" s="10">
        <v>6192.09</v>
      </c>
      <c r="G28" s="10">
        <v>6050.1600000000099</v>
      </c>
      <c r="H28" s="10">
        <v>6130.5300000000097</v>
      </c>
      <c r="I28" s="10">
        <v>6450.6200000000099</v>
      </c>
      <c r="J28" s="10">
        <v>6779.9200000000101</v>
      </c>
      <c r="K28" s="10">
        <v>6672.9299999999903</v>
      </c>
      <c r="L28" s="10">
        <v>6679.0299999999897</v>
      </c>
      <c r="M28" s="10">
        <v>6835.4</v>
      </c>
      <c r="N28" s="10">
        <v>6549.9700000000103</v>
      </c>
      <c r="O28" s="10">
        <v>6730.15</v>
      </c>
      <c r="P28" s="10">
        <v>6648.36</v>
      </c>
      <c r="Q28" s="10">
        <v>6698.1400000000103</v>
      </c>
      <c r="R28" s="10">
        <v>6779.82</v>
      </c>
      <c r="S28" s="10">
        <v>6436.3199999999897</v>
      </c>
      <c r="T28" s="10">
        <v>6429.31</v>
      </c>
      <c r="U28" s="10">
        <v>6361.5099999999902</v>
      </c>
      <c r="V28" s="10">
        <v>6280.8600000000097</v>
      </c>
      <c r="W28" s="10">
        <v>6359.4699999999903</v>
      </c>
      <c r="X28" s="10">
        <v>6208.5299999999897</v>
      </c>
      <c r="Y28" s="10">
        <v>5396.45999999999</v>
      </c>
      <c r="Z28" s="10">
        <v>5616.4499999999898</v>
      </c>
      <c r="AA28" s="10">
        <v>5637.4280975864203</v>
      </c>
      <c r="AB28" s="10">
        <v>5455.3058563833301</v>
      </c>
      <c r="AC28" s="10">
        <v>5412.8051399387004</v>
      </c>
      <c r="AD28" s="10">
        <v>5421.5882708536301</v>
      </c>
      <c r="AE28" s="10">
        <v>5425.8448249497897</v>
      </c>
      <c r="AF28" s="10">
        <v>5436.9427928324503</v>
      </c>
      <c r="AG28" s="10">
        <v>5450.2373945530198</v>
      </c>
      <c r="AH28" s="10">
        <v>5476.9438633117798</v>
      </c>
      <c r="AI28" s="10">
        <v>5538.32459949856</v>
      </c>
      <c r="AJ28" s="10">
        <v>5601.0749834477001</v>
      </c>
      <c r="AK28" s="10">
        <v>5669.9452741177602</v>
      </c>
      <c r="AL28" s="10">
        <v>5740.8903934006403</v>
      </c>
      <c r="AM28" s="10">
        <v>5812.1332160790898</v>
      </c>
      <c r="AN28" s="10">
        <v>5890.2016113193004</v>
      </c>
      <c r="AO28" s="10">
        <v>5987.6711353657502</v>
      </c>
      <c r="AP28" s="10">
        <v>6085.3790034584899</v>
      </c>
      <c r="AQ28" s="10">
        <v>6166.8172399407704</v>
      </c>
      <c r="AR28" s="10">
        <v>6220.9951074973096</v>
      </c>
      <c r="AS28" s="10">
        <v>6271.5365806866303</v>
      </c>
    </row>
    <row r="29" spans="1:45" x14ac:dyDescent="0.2">
      <c r="A29" s="10" t="s">
        <v>114</v>
      </c>
      <c r="B29" s="10" t="s">
        <v>121</v>
      </c>
      <c r="C29" s="10" t="s">
        <v>111</v>
      </c>
      <c r="D29" s="11"/>
      <c r="E29" s="10">
        <v>5535.8599999999897</v>
      </c>
      <c r="F29" s="10">
        <v>5550.3</v>
      </c>
      <c r="G29" s="10">
        <v>4771.2399999999898</v>
      </c>
      <c r="H29" s="10">
        <v>5163.1600000000099</v>
      </c>
      <c r="I29" s="10">
        <v>5089.0799999999899</v>
      </c>
      <c r="J29" s="10">
        <v>5005.2200000000203</v>
      </c>
      <c r="K29" s="10">
        <v>4543.21000000001</v>
      </c>
      <c r="L29" s="10">
        <v>4332.2799999999897</v>
      </c>
      <c r="M29" s="10">
        <v>5600.2399999999898</v>
      </c>
      <c r="N29" s="10">
        <v>4415.4900000000098</v>
      </c>
      <c r="O29" s="10">
        <v>4837.1499999999796</v>
      </c>
      <c r="P29" s="10">
        <v>4162.5700000000097</v>
      </c>
      <c r="Q29" s="10">
        <v>4870.3400000000101</v>
      </c>
      <c r="R29" s="10">
        <v>5050.7699999999804</v>
      </c>
      <c r="S29" s="10">
        <v>4281.8499999999904</v>
      </c>
      <c r="T29" s="10">
        <v>4630.8800000000201</v>
      </c>
      <c r="U29" s="10">
        <v>4802.45999999999</v>
      </c>
      <c r="V29" s="10">
        <v>4807.7800000000097</v>
      </c>
      <c r="W29" s="10">
        <v>4783.8400000000101</v>
      </c>
      <c r="X29" s="10">
        <v>4834.38</v>
      </c>
      <c r="Y29" s="10">
        <v>4444.17</v>
      </c>
      <c r="Z29" s="10">
        <v>4817.7</v>
      </c>
      <c r="AA29" s="10">
        <v>4607.9187416863197</v>
      </c>
      <c r="AB29" s="10">
        <v>4493.4582588944004</v>
      </c>
      <c r="AC29" s="10">
        <v>4399.1261348737398</v>
      </c>
      <c r="AD29" s="10">
        <v>4342.3422139145196</v>
      </c>
      <c r="AE29" s="10">
        <v>4357.8503778730201</v>
      </c>
      <c r="AF29" s="10">
        <v>4387.8244768020004</v>
      </c>
      <c r="AG29" s="10">
        <v>4419.4370894133999</v>
      </c>
      <c r="AH29" s="10">
        <v>4428.0657008284297</v>
      </c>
      <c r="AI29" s="10">
        <v>4424.1338238779999</v>
      </c>
      <c r="AJ29" s="10">
        <v>4433.1539812006304</v>
      </c>
      <c r="AK29" s="10">
        <v>4431.3829996970599</v>
      </c>
      <c r="AL29" s="10">
        <v>4431.6423070710698</v>
      </c>
      <c r="AM29" s="10">
        <v>4424.5389173044196</v>
      </c>
      <c r="AN29" s="10">
        <v>4427.0040824514699</v>
      </c>
      <c r="AO29" s="10">
        <v>4427.6089511438304</v>
      </c>
      <c r="AP29" s="10">
        <v>4438.2727291168703</v>
      </c>
      <c r="AQ29" s="10">
        <v>4438.9262685500598</v>
      </c>
      <c r="AR29" s="10">
        <v>4434.2874734596198</v>
      </c>
      <c r="AS29" s="10">
        <v>4427.1369469707197</v>
      </c>
    </row>
    <row r="30" spans="1:45" x14ac:dyDescent="0.2">
      <c r="A30" s="10" t="s">
        <v>114</v>
      </c>
      <c r="B30" s="10" t="s">
        <v>122</v>
      </c>
      <c r="C30" s="10" t="s">
        <v>111</v>
      </c>
      <c r="D30" s="11"/>
      <c r="E30" s="10">
        <v>616.88999999999896</v>
      </c>
      <c r="F30" s="10">
        <v>1072.73</v>
      </c>
      <c r="G30" s="10">
        <v>499.349999999999</v>
      </c>
      <c r="H30" s="10">
        <v>417.05</v>
      </c>
      <c r="I30" s="10">
        <v>657.35000000000105</v>
      </c>
      <c r="J30" s="10">
        <v>849.26999999999896</v>
      </c>
      <c r="K30" s="10">
        <v>733.83</v>
      </c>
      <c r="L30" s="10">
        <v>718.94</v>
      </c>
      <c r="M30" s="10">
        <v>643.23</v>
      </c>
      <c r="N30" s="10">
        <v>592.19000000000199</v>
      </c>
      <c r="O30" s="10">
        <v>631.44000000000096</v>
      </c>
      <c r="P30" s="10">
        <v>691.47000000000196</v>
      </c>
      <c r="Q30" s="10">
        <v>656.29000000000201</v>
      </c>
      <c r="R30" s="10">
        <v>650.23000000000104</v>
      </c>
      <c r="S30" s="10">
        <v>881.51000000000101</v>
      </c>
      <c r="T30" s="10">
        <v>1119.04</v>
      </c>
      <c r="U30" s="10">
        <v>2029.88</v>
      </c>
      <c r="V30" s="10">
        <v>2012.55</v>
      </c>
      <c r="W30" s="10">
        <v>2058.44</v>
      </c>
      <c r="X30" s="10">
        <v>2097.04</v>
      </c>
      <c r="Y30" s="10">
        <v>1904.08</v>
      </c>
      <c r="Z30" s="10">
        <v>2017.03</v>
      </c>
      <c r="AA30" s="10">
        <v>2019.6980773582</v>
      </c>
      <c r="AB30" s="10">
        <v>2020.93078431356</v>
      </c>
      <c r="AC30" s="10">
        <v>2023.30673341499</v>
      </c>
      <c r="AD30" s="10">
        <v>2029.0732894528701</v>
      </c>
      <c r="AE30" s="10">
        <v>2032.79101969315</v>
      </c>
      <c r="AF30" s="10">
        <v>2038.89144239027</v>
      </c>
      <c r="AG30" s="10">
        <v>2047.20229294466</v>
      </c>
      <c r="AH30" s="10">
        <v>2054.5415855993801</v>
      </c>
      <c r="AI30" s="10">
        <v>2064.0247576583101</v>
      </c>
      <c r="AJ30" s="10">
        <v>2069.6992928024301</v>
      </c>
      <c r="AK30" s="10">
        <v>2075.6523671066702</v>
      </c>
      <c r="AL30" s="10">
        <v>2087.38645205189</v>
      </c>
      <c r="AM30" s="10">
        <v>2106.02361829763</v>
      </c>
      <c r="AN30" s="10">
        <v>2134.75381536645</v>
      </c>
      <c r="AO30" s="10">
        <v>2149.0999422691598</v>
      </c>
      <c r="AP30" s="10">
        <v>2163.8308823426501</v>
      </c>
      <c r="AQ30" s="10">
        <v>2173.7091189017001</v>
      </c>
      <c r="AR30" s="10">
        <v>2180.5674392412898</v>
      </c>
      <c r="AS30" s="10">
        <v>2186.8609075161198</v>
      </c>
    </row>
    <row r="31" spans="1:45" x14ac:dyDescent="0.2">
      <c r="A31" s="10" t="s">
        <v>114</v>
      </c>
      <c r="B31" s="10" t="s">
        <v>123</v>
      </c>
      <c r="C31" s="10" t="s">
        <v>111</v>
      </c>
      <c r="D31" s="11"/>
      <c r="E31" s="10">
        <v>11.46</v>
      </c>
      <c r="F31" s="10">
        <v>10.67</v>
      </c>
      <c r="G31" s="10">
        <v>19.28</v>
      </c>
      <c r="H31" s="10">
        <v>19.690000000000001</v>
      </c>
      <c r="I31" s="10">
        <v>19.689999999999898</v>
      </c>
      <c r="J31" s="10">
        <v>19.690000000000001</v>
      </c>
      <c r="K31" s="10">
        <v>19.28</v>
      </c>
      <c r="L31" s="10">
        <v>19.28</v>
      </c>
      <c r="M31" s="10">
        <v>737.46</v>
      </c>
      <c r="N31" s="10">
        <v>750.98</v>
      </c>
      <c r="O31" s="10">
        <v>769.34</v>
      </c>
      <c r="P31" s="10">
        <v>784.94999999999902</v>
      </c>
      <c r="Q31" s="10">
        <v>809.520000000001</v>
      </c>
      <c r="R31" s="10">
        <v>826.78</v>
      </c>
      <c r="S31" s="10">
        <v>842.49</v>
      </c>
      <c r="T31" s="10">
        <v>935.26999999999896</v>
      </c>
      <c r="U31" s="10">
        <v>985.94</v>
      </c>
      <c r="V31" s="10">
        <v>1093.21</v>
      </c>
      <c r="W31" s="10">
        <v>1144.07</v>
      </c>
      <c r="X31" s="10">
        <v>1145.45</v>
      </c>
      <c r="Y31" s="10">
        <v>1185.79</v>
      </c>
      <c r="Z31" s="10">
        <v>1246.93</v>
      </c>
      <c r="AA31" s="10">
        <v>1249.4884699832801</v>
      </c>
      <c r="AB31" s="10">
        <v>1256.02857395461</v>
      </c>
      <c r="AC31" s="10">
        <v>1267.2136132257799</v>
      </c>
      <c r="AD31" s="10">
        <v>1274.40806428767</v>
      </c>
      <c r="AE31" s="10">
        <v>1277.9869437981399</v>
      </c>
      <c r="AF31" s="10">
        <v>1279.64154444004</v>
      </c>
      <c r="AG31" s="10">
        <v>1281.23487751775</v>
      </c>
      <c r="AH31" s="10">
        <v>1282.47861979909</v>
      </c>
      <c r="AI31" s="10">
        <v>1283.0559866767301</v>
      </c>
      <c r="AJ31" s="10">
        <v>1283.2611833292999</v>
      </c>
      <c r="AK31" s="10">
        <v>1279.3184121573699</v>
      </c>
      <c r="AL31" s="10">
        <v>1263.19159600065</v>
      </c>
      <c r="AM31" s="10">
        <v>1232.3628425918</v>
      </c>
      <c r="AN31" s="10">
        <v>1173.9977641722801</v>
      </c>
      <c r="AO31" s="10">
        <v>1145.8744951224901</v>
      </c>
      <c r="AP31" s="10">
        <v>1113.0053267559999</v>
      </c>
      <c r="AQ31" s="10">
        <v>1096.2684626349801</v>
      </c>
      <c r="AR31" s="10">
        <v>1088.7348995038001</v>
      </c>
      <c r="AS31" s="10">
        <v>1084.98895868255</v>
      </c>
    </row>
    <row r="32" spans="1:45" x14ac:dyDescent="0.2">
      <c r="A32" s="10" t="s">
        <v>114</v>
      </c>
      <c r="B32" s="10" t="s">
        <v>124</v>
      </c>
      <c r="C32" s="10" t="s">
        <v>111</v>
      </c>
      <c r="D32" s="11"/>
      <c r="E32" s="10">
        <v>10.39</v>
      </c>
      <c r="F32" s="10">
        <v>10.45</v>
      </c>
      <c r="G32" s="10">
        <v>5.0299999999999896</v>
      </c>
      <c r="H32" s="10">
        <v>5.3499999999999801</v>
      </c>
      <c r="I32" s="10">
        <v>4.9800000000000297</v>
      </c>
      <c r="J32" s="10">
        <v>5.56</v>
      </c>
      <c r="K32" s="10">
        <v>7.4500000000000197</v>
      </c>
      <c r="L32" s="10">
        <v>5.8900000000000103</v>
      </c>
      <c r="M32" s="10">
        <v>8.0900000000000105</v>
      </c>
      <c r="N32" s="10">
        <v>36.379999999999797</v>
      </c>
      <c r="O32" s="10">
        <v>6.7500000000000302</v>
      </c>
      <c r="P32" s="10">
        <v>8.9</v>
      </c>
      <c r="Q32" s="10">
        <v>7.7799999999999896</v>
      </c>
      <c r="R32" s="10">
        <v>8.4300000000000299</v>
      </c>
      <c r="S32" s="10">
        <v>8.4399999999999906</v>
      </c>
      <c r="T32" s="10">
        <v>8.4700000000000095</v>
      </c>
      <c r="U32" s="10">
        <v>8.4700000000000095</v>
      </c>
      <c r="V32" s="10">
        <v>8.43</v>
      </c>
      <c r="W32" s="10">
        <v>8.43</v>
      </c>
      <c r="X32" s="10">
        <v>8.43</v>
      </c>
      <c r="Y32" s="10">
        <v>8.4300000000000104</v>
      </c>
      <c r="Z32" s="10">
        <v>8.43</v>
      </c>
      <c r="AA32" s="10">
        <v>8.7704771622489393</v>
      </c>
      <c r="AB32" s="10">
        <v>9.1138658684252292</v>
      </c>
      <c r="AC32" s="10">
        <v>9.0647254849073295</v>
      </c>
      <c r="AD32" s="10">
        <v>9.0219434329496497</v>
      </c>
      <c r="AE32" s="10">
        <v>9.2552179998089592</v>
      </c>
      <c r="AF32" s="10">
        <v>9.2749258701887491</v>
      </c>
      <c r="AG32" s="10">
        <v>9.3021262255731294</v>
      </c>
      <c r="AH32" s="10">
        <v>9.3328577504714101</v>
      </c>
      <c r="AI32" s="10">
        <v>9.3732728113418595</v>
      </c>
      <c r="AJ32" s="10">
        <v>9.4514780099931492</v>
      </c>
      <c r="AK32" s="10">
        <v>9.5139799940805005</v>
      </c>
      <c r="AL32" s="10">
        <v>9.7169891470859007</v>
      </c>
      <c r="AM32" s="10">
        <v>10.350496780879901</v>
      </c>
      <c r="AN32" s="10">
        <v>11.061979938412501</v>
      </c>
      <c r="AO32" s="10">
        <v>11.549044976871199</v>
      </c>
      <c r="AP32" s="10">
        <v>12.009381171233599</v>
      </c>
      <c r="AQ32" s="10">
        <v>12.239571477955</v>
      </c>
      <c r="AR32" s="10">
        <v>12.3310179504467</v>
      </c>
      <c r="AS32" s="10">
        <v>12.371974403298999</v>
      </c>
    </row>
    <row r="33" spans="1:45" ht="35" customHeight="1" x14ac:dyDescent="0.2">
      <c r="A33" s="10" t="s">
        <v>115</v>
      </c>
      <c r="B33" s="10" t="s">
        <v>120</v>
      </c>
      <c r="C33" s="10" t="s">
        <v>111</v>
      </c>
      <c r="D33" s="11"/>
      <c r="E33" s="10">
        <v>9616.68</v>
      </c>
      <c r="F33" s="10">
        <v>9917.1999999999698</v>
      </c>
      <c r="G33" s="10">
        <v>10319.379999999999</v>
      </c>
      <c r="H33" s="10">
        <v>10576.16</v>
      </c>
      <c r="I33" s="10">
        <v>10679.32</v>
      </c>
      <c r="J33" s="10">
        <v>10809.21</v>
      </c>
      <c r="K33" s="10">
        <v>10722.61</v>
      </c>
      <c r="L33" s="10">
        <v>10582.63</v>
      </c>
      <c r="M33" s="10">
        <v>10300.950000000001</v>
      </c>
      <c r="N33" s="10">
        <v>10192.67</v>
      </c>
      <c r="O33" s="10">
        <v>10217.709999999999</v>
      </c>
      <c r="P33" s="10">
        <v>9594.6999999999898</v>
      </c>
      <c r="Q33" s="10">
        <v>9859.2100000000191</v>
      </c>
      <c r="R33" s="10">
        <v>9751.7200000000103</v>
      </c>
      <c r="S33" s="10">
        <v>9292.8699999999608</v>
      </c>
      <c r="T33" s="10">
        <v>9266.0199999999895</v>
      </c>
      <c r="U33" s="10">
        <v>9288.4799999999705</v>
      </c>
      <c r="V33" s="10">
        <v>9060.01</v>
      </c>
      <c r="W33" s="10">
        <v>9033.9199999999601</v>
      </c>
      <c r="X33" s="10">
        <v>8918.2800000000407</v>
      </c>
      <c r="Y33" s="10">
        <v>9283.6400000000303</v>
      </c>
      <c r="Z33" s="10">
        <v>9411.0400000000209</v>
      </c>
      <c r="AA33" s="10">
        <v>9046.8374749623799</v>
      </c>
      <c r="AB33" s="10">
        <v>8603.7878739074895</v>
      </c>
      <c r="AC33" s="10">
        <v>8374.6182683564402</v>
      </c>
      <c r="AD33" s="10">
        <v>8375.7327664313307</v>
      </c>
      <c r="AE33" s="10">
        <v>8430.0359078457004</v>
      </c>
      <c r="AF33" s="10">
        <v>8561.5579855756296</v>
      </c>
      <c r="AG33" s="10">
        <v>8712.1633569797395</v>
      </c>
      <c r="AH33" s="10">
        <v>8930.5577294718296</v>
      </c>
      <c r="AI33" s="10">
        <v>9190.7341656281897</v>
      </c>
      <c r="AJ33" s="10">
        <v>9287.2394226616598</v>
      </c>
      <c r="AK33" s="10">
        <v>9462.3533628714995</v>
      </c>
      <c r="AL33" s="10">
        <v>9618.0520437891191</v>
      </c>
      <c r="AM33" s="10">
        <v>9767.7451886584895</v>
      </c>
      <c r="AN33" s="10">
        <v>9919.3115603864098</v>
      </c>
      <c r="AO33" s="10">
        <v>10072.3273010539</v>
      </c>
      <c r="AP33" s="10">
        <v>10236.836862215399</v>
      </c>
      <c r="AQ33" s="10">
        <v>10435.646845045199</v>
      </c>
      <c r="AR33" s="10">
        <v>10646.376868150001</v>
      </c>
      <c r="AS33" s="10">
        <v>10868.9734631301</v>
      </c>
    </row>
    <row r="34" spans="1:45" x14ac:dyDescent="0.2">
      <c r="A34" s="10" t="s">
        <v>115</v>
      </c>
      <c r="B34" s="10" t="s">
        <v>121</v>
      </c>
      <c r="C34" s="10" t="s">
        <v>111</v>
      </c>
      <c r="D34" s="11"/>
      <c r="E34" s="10">
        <v>31806.45</v>
      </c>
      <c r="F34" s="10">
        <v>32624.76</v>
      </c>
      <c r="G34" s="10">
        <v>32362.160000000102</v>
      </c>
      <c r="H34" s="10">
        <v>33231.839999999997</v>
      </c>
      <c r="I34" s="10">
        <v>34085.19</v>
      </c>
      <c r="J34" s="10">
        <v>32835.680000000102</v>
      </c>
      <c r="K34" s="10">
        <v>31550.13</v>
      </c>
      <c r="L34" s="10">
        <v>30341.18</v>
      </c>
      <c r="M34" s="10">
        <v>30916.06</v>
      </c>
      <c r="N34" s="10">
        <v>29681.8</v>
      </c>
      <c r="O34" s="10">
        <v>33499.18</v>
      </c>
      <c r="P34" s="10">
        <v>26555.519999999899</v>
      </c>
      <c r="Q34" s="10">
        <v>29508.180000000099</v>
      </c>
      <c r="R34" s="10">
        <v>29621.75</v>
      </c>
      <c r="S34" s="10">
        <v>24393.03</v>
      </c>
      <c r="T34" s="10">
        <v>25587.42</v>
      </c>
      <c r="U34" s="10">
        <v>26300.5100000001</v>
      </c>
      <c r="V34" s="10">
        <v>25372.01</v>
      </c>
      <c r="W34" s="10">
        <v>26248.519999999899</v>
      </c>
      <c r="X34" s="10">
        <v>25254.65</v>
      </c>
      <c r="Y34" s="10">
        <v>25500.1</v>
      </c>
      <c r="Z34" s="10">
        <v>27376.770000000099</v>
      </c>
      <c r="AA34" s="10">
        <v>23347.845979659</v>
      </c>
      <c r="AB34" s="10">
        <v>21763.924230699798</v>
      </c>
      <c r="AC34" s="10">
        <v>22333.733151169199</v>
      </c>
      <c r="AD34" s="10">
        <v>22405.230857963699</v>
      </c>
      <c r="AE34" s="10">
        <v>22355.2858583831</v>
      </c>
      <c r="AF34" s="10">
        <v>22458.091566536299</v>
      </c>
      <c r="AG34" s="10">
        <v>22648.728926271098</v>
      </c>
      <c r="AH34" s="10">
        <v>23155.832869445701</v>
      </c>
      <c r="AI34" s="10">
        <v>23691.095214499801</v>
      </c>
      <c r="AJ34" s="10">
        <v>24390.989784167901</v>
      </c>
      <c r="AK34" s="10">
        <v>24706.987104506999</v>
      </c>
      <c r="AL34" s="10">
        <v>24913.1783405756</v>
      </c>
      <c r="AM34" s="10">
        <v>25081.799282422598</v>
      </c>
      <c r="AN34" s="10">
        <v>25294.992268981499</v>
      </c>
      <c r="AO34" s="10">
        <v>25515.9006181853</v>
      </c>
      <c r="AP34" s="10">
        <v>25726.7514083018</v>
      </c>
      <c r="AQ34" s="10">
        <v>25911.092904370598</v>
      </c>
      <c r="AR34" s="10">
        <v>26086.477217727399</v>
      </c>
      <c r="AS34" s="10">
        <v>26286.839189238501</v>
      </c>
    </row>
    <row r="35" spans="1:45" x14ac:dyDescent="0.2">
      <c r="A35" s="10" t="s">
        <v>115</v>
      </c>
      <c r="B35" s="10" t="s">
        <v>122</v>
      </c>
      <c r="C35" s="10" t="s">
        <v>111</v>
      </c>
      <c r="D35" s="11"/>
      <c r="E35" s="10">
        <v>3239.39</v>
      </c>
      <c r="F35" s="10">
        <v>3526.9</v>
      </c>
      <c r="G35" s="10">
        <v>3087.45999999999</v>
      </c>
      <c r="H35" s="10">
        <v>3068.1800000000098</v>
      </c>
      <c r="I35" s="10">
        <v>3265.3300000000099</v>
      </c>
      <c r="J35" s="10">
        <v>3093.55</v>
      </c>
      <c r="K35" s="10">
        <v>3250.77000000001</v>
      </c>
      <c r="L35" s="10">
        <v>2876.8300000000099</v>
      </c>
      <c r="M35" s="10">
        <v>3033.46</v>
      </c>
      <c r="N35" s="10">
        <v>3013.14</v>
      </c>
      <c r="O35" s="10">
        <v>3427.74</v>
      </c>
      <c r="P35" s="10">
        <v>2669.02</v>
      </c>
      <c r="Q35" s="10">
        <v>2706.9000000000101</v>
      </c>
      <c r="R35" s="10">
        <v>2844.58</v>
      </c>
      <c r="S35" s="10">
        <v>2507.91</v>
      </c>
      <c r="T35" s="10">
        <v>2518.0800000000099</v>
      </c>
      <c r="U35" s="10">
        <v>2542.81</v>
      </c>
      <c r="V35" s="10">
        <v>2416.06</v>
      </c>
      <c r="W35" s="10">
        <v>2540.42</v>
      </c>
      <c r="X35" s="10">
        <v>2475.89</v>
      </c>
      <c r="Y35" s="10">
        <v>2396.5299999999902</v>
      </c>
      <c r="Z35" s="10">
        <v>2489.0800000000099</v>
      </c>
      <c r="AA35" s="10">
        <v>2300.3655610098399</v>
      </c>
      <c r="AB35" s="10">
        <v>2258.7740242765099</v>
      </c>
      <c r="AC35" s="10">
        <v>2210.2020707300899</v>
      </c>
      <c r="AD35" s="10">
        <v>2167.5911776498101</v>
      </c>
      <c r="AE35" s="10">
        <v>2149.4579585838501</v>
      </c>
      <c r="AF35" s="10">
        <v>2142.9872913689801</v>
      </c>
      <c r="AG35" s="10">
        <v>2137.8187801245499</v>
      </c>
      <c r="AH35" s="10">
        <v>2134.4638428309199</v>
      </c>
      <c r="AI35" s="10">
        <v>2132.7330881826301</v>
      </c>
      <c r="AJ35" s="10">
        <v>2123.3082178005202</v>
      </c>
      <c r="AK35" s="10">
        <v>2114.9235639019798</v>
      </c>
      <c r="AL35" s="10">
        <v>2101.8835141258</v>
      </c>
      <c r="AM35" s="10">
        <v>2094.4403733107501</v>
      </c>
      <c r="AN35" s="10">
        <v>2111.6012849530798</v>
      </c>
      <c r="AO35" s="10">
        <v>2111.1279055641598</v>
      </c>
      <c r="AP35" s="10">
        <v>2105.0752501768902</v>
      </c>
      <c r="AQ35" s="10">
        <v>2096.6916354382502</v>
      </c>
      <c r="AR35" s="10">
        <v>2088.6426700341499</v>
      </c>
      <c r="AS35" s="10">
        <v>2081.6334295556699</v>
      </c>
    </row>
    <row r="36" spans="1:45" x14ac:dyDescent="0.2">
      <c r="A36" s="10" t="s">
        <v>115</v>
      </c>
      <c r="B36" s="10" t="s">
        <v>123</v>
      </c>
      <c r="C36" s="10" t="s">
        <v>111</v>
      </c>
      <c r="D36" s="11"/>
      <c r="E36" s="10">
        <v>236.02</v>
      </c>
      <c r="F36" s="10">
        <v>240.44</v>
      </c>
      <c r="G36" s="10">
        <v>243.35</v>
      </c>
      <c r="H36" s="10">
        <v>247.06</v>
      </c>
      <c r="I36" s="10">
        <v>251.65</v>
      </c>
      <c r="J36" s="10">
        <v>317.8</v>
      </c>
      <c r="K36" s="10">
        <v>357.91</v>
      </c>
      <c r="L36" s="10">
        <v>399.73</v>
      </c>
      <c r="M36" s="10">
        <v>313.08999999999997</v>
      </c>
      <c r="N36" s="10">
        <v>344.09</v>
      </c>
      <c r="O36" s="10">
        <v>464.96</v>
      </c>
      <c r="P36" s="10">
        <v>436.74</v>
      </c>
      <c r="Q36" s="10">
        <v>529.1</v>
      </c>
      <c r="R36" s="10">
        <v>620.51</v>
      </c>
      <c r="S36" s="10">
        <v>602.15</v>
      </c>
      <c r="T36" s="10">
        <v>689.72</v>
      </c>
      <c r="U36" s="10">
        <v>751.8</v>
      </c>
      <c r="V36" s="10">
        <v>786.01</v>
      </c>
      <c r="W36" s="10">
        <v>885.20000000000095</v>
      </c>
      <c r="X36" s="10">
        <v>946.42</v>
      </c>
      <c r="Y36" s="10">
        <v>976.69</v>
      </c>
      <c r="Z36" s="10">
        <v>1126.8599999999999</v>
      </c>
      <c r="AA36" s="10">
        <v>994.564306785143</v>
      </c>
      <c r="AB36" s="10">
        <v>1030.84363569078</v>
      </c>
      <c r="AC36" s="10">
        <v>1078.73117992578</v>
      </c>
      <c r="AD36" s="10">
        <v>1118.15288762212</v>
      </c>
      <c r="AE36" s="10">
        <v>1152.2421799461499</v>
      </c>
      <c r="AF36" s="10">
        <v>1169.56751246262</v>
      </c>
      <c r="AG36" s="10">
        <v>1177.8915916246101</v>
      </c>
      <c r="AH36" s="10">
        <v>1183.5174930325099</v>
      </c>
      <c r="AI36" s="10">
        <v>1186.2445924195599</v>
      </c>
      <c r="AJ36" s="10">
        <v>1187.0938617238201</v>
      </c>
      <c r="AK36" s="10">
        <v>1186.8485740415099</v>
      </c>
      <c r="AL36" s="10">
        <v>1185.3060112727901</v>
      </c>
      <c r="AM36" s="10">
        <v>1179.21292249826</v>
      </c>
      <c r="AN36" s="10">
        <v>1106.9803864380399</v>
      </c>
      <c r="AO36" s="10">
        <v>1052.00346309979</v>
      </c>
      <c r="AP36" s="10">
        <v>1011.13906855146</v>
      </c>
      <c r="AQ36" s="10">
        <v>990.49457553651303</v>
      </c>
      <c r="AR36" s="10">
        <v>970.38622805037699</v>
      </c>
      <c r="AS36" s="10">
        <v>950.78122899047696</v>
      </c>
    </row>
    <row r="37" spans="1:45" x14ac:dyDescent="0.2">
      <c r="A37" s="10" t="s">
        <v>115</v>
      </c>
      <c r="B37" s="10" t="s">
        <v>124</v>
      </c>
      <c r="C37" s="10" t="s">
        <v>111</v>
      </c>
      <c r="D37" s="11"/>
      <c r="E37" s="10">
        <v>1908.22</v>
      </c>
      <c r="F37" s="10">
        <v>1837.15</v>
      </c>
      <c r="G37" s="10">
        <v>1425.07</v>
      </c>
      <c r="H37" s="10">
        <v>1158.94</v>
      </c>
      <c r="I37" s="10">
        <v>999.4</v>
      </c>
      <c r="J37" s="10">
        <v>697.24</v>
      </c>
      <c r="K37" s="10">
        <v>641.79</v>
      </c>
      <c r="L37" s="10">
        <v>680.12999999999897</v>
      </c>
      <c r="M37" s="10">
        <v>752.68</v>
      </c>
      <c r="N37" s="10">
        <v>713.349999999999</v>
      </c>
      <c r="O37" s="10">
        <v>765.33000000000095</v>
      </c>
      <c r="P37" s="10">
        <v>728.14</v>
      </c>
      <c r="Q37" s="10">
        <v>691.14</v>
      </c>
      <c r="R37" s="10">
        <v>706.53999999999905</v>
      </c>
      <c r="S37" s="10">
        <v>596.92999999999904</v>
      </c>
      <c r="T37" s="10">
        <v>584.75999999999897</v>
      </c>
      <c r="U37" s="10">
        <v>568.57000000000005</v>
      </c>
      <c r="V37" s="10">
        <v>542.94000000000096</v>
      </c>
      <c r="W37" s="10">
        <v>529.36</v>
      </c>
      <c r="X37" s="10">
        <v>478.969999999999</v>
      </c>
      <c r="Y37" s="10">
        <v>461.54000000000099</v>
      </c>
      <c r="Z37" s="10">
        <v>450.39000000000101</v>
      </c>
      <c r="AA37" s="10">
        <v>443.374557279621</v>
      </c>
      <c r="AB37" s="10">
        <v>431.48193637219498</v>
      </c>
      <c r="AC37" s="10">
        <v>418.26069521922801</v>
      </c>
      <c r="AD37" s="10">
        <v>422.332299188587</v>
      </c>
      <c r="AE37" s="10">
        <v>423.84943560565802</v>
      </c>
      <c r="AF37" s="10">
        <v>421.96111736526302</v>
      </c>
      <c r="AG37" s="10">
        <v>416.42919276191799</v>
      </c>
      <c r="AH37" s="10">
        <v>409.00086546007498</v>
      </c>
      <c r="AI37" s="10">
        <v>407.20167043554801</v>
      </c>
      <c r="AJ37" s="10">
        <v>399.03616271377399</v>
      </c>
      <c r="AK37" s="10">
        <v>394.63069566944301</v>
      </c>
      <c r="AL37" s="10">
        <v>377.28872593856602</v>
      </c>
      <c r="AM37" s="10">
        <v>361.10416567157699</v>
      </c>
      <c r="AN37" s="10">
        <v>348.55037641889697</v>
      </c>
      <c r="AO37" s="10">
        <v>333.21360239438798</v>
      </c>
      <c r="AP37" s="10">
        <v>316.713825334023</v>
      </c>
      <c r="AQ37" s="10">
        <v>299.934933570098</v>
      </c>
      <c r="AR37" s="10">
        <v>283.28696181219601</v>
      </c>
      <c r="AS37" s="10">
        <v>266.85904977111301</v>
      </c>
    </row>
    <row r="38" spans="1:45" ht="35" customHeight="1" x14ac:dyDescent="0.2">
      <c r="A38" s="10" t="s">
        <v>116</v>
      </c>
      <c r="B38" s="10" t="s">
        <v>120</v>
      </c>
      <c r="C38" s="10" t="s">
        <v>111</v>
      </c>
      <c r="D38" s="11"/>
      <c r="E38" s="10">
        <v>545.91999999999996</v>
      </c>
      <c r="F38" s="10">
        <v>455.98</v>
      </c>
      <c r="G38" s="10">
        <v>437.81</v>
      </c>
      <c r="H38" s="10">
        <v>467.25</v>
      </c>
      <c r="I38" s="10">
        <v>465.35</v>
      </c>
      <c r="J38" s="10">
        <v>431.61</v>
      </c>
      <c r="K38" s="10">
        <v>503.89</v>
      </c>
      <c r="L38" s="10">
        <v>424.53</v>
      </c>
      <c r="M38" s="10">
        <v>400.41</v>
      </c>
      <c r="N38" s="10">
        <v>310.83999999999997</v>
      </c>
      <c r="O38" s="10">
        <v>330.33</v>
      </c>
      <c r="P38" s="10">
        <v>331.2</v>
      </c>
      <c r="Q38" s="10">
        <v>307.7</v>
      </c>
      <c r="R38" s="10">
        <v>326.61</v>
      </c>
      <c r="S38" s="10">
        <v>325.58999999999997</v>
      </c>
      <c r="T38" s="10">
        <v>317.07</v>
      </c>
      <c r="U38" s="10">
        <v>243.35</v>
      </c>
      <c r="V38" s="10">
        <v>232.38</v>
      </c>
      <c r="W38" s="10">
        <v>220.14</v>
      </c>
      <c r="X38" s="10">
        <v>210.09</v>
      </c>
      <c r="Y38" s="10">
        <v>190.18</v>
      </c>
      <c r="Z38" s="10">
        <v>194.47</v>
      </c>
      <c r="AA38" s="10">
        <v>131.46042022566101</v>
      </c>
      <c r="AB38" s="10">
        <v>132.24149177773199</v>
      </c>
      <c r="AC38" s="10">
        <v>130.74632633700901</v>
      </c>
      <c r="AD38" s="10">
        <v>133.881054209735</v>
      </c>
      <c r="AE38" s="10">
        <v>134.04465314134799</v>
      </c>
      <c r="AF38" s="10">
        <v>138.20258040578099</v>
      </c>
      <c r="AG38" s="10">
        <v>143.35284105353799</v>
      </c>
      <c r="AH38" s="10">
        <v>142.920055749179</v>
      </c>
      <c r="AI38" s="10">
        <v>143.614408045071</v>
      </c>
      <c r="AJ38" s="10">
        <v>143.052569065776</v>
      </c>
      <c r="AK38" s="10">
        <v>142.487702472807</v>
      </c>
      <c r="AL38" s="10">
        <v>142.27427056284199</v>
      </c>
      <c r="AM38" s="10">
        <v>142.32764620846601</v>
      </c>
      <c r="AN38" s="10">
        <v>141.507326835063</v>
      </c>
      <c r="AO38" s="10">
        <v>141.16273751737901</v>
      </c>
      <c r="AP38" s="10">
        <v>141.76053307907699</v>
      </c>
      <c r="AQ38" s="10">
        <v>140.728300007618</v>
      </c>
      <c r="AR38" s="10">
        <v>140.362035267001</v>
      </c>
      <c r="AS38" s="10">
        <v>138.966423083</v>
      </c>
    </row>
    <row r="39" spans="1:45" x14ac:dyDescent="0.2">
      <c r="A39" s="10" t="s">
        <v>116</v>
      </c>
      <c r="B39" s="10" t="s">
        <v>121</v>
      </c>
      <c r="C39" s="10" t="s">
        <v>111</v>
      </c>
      <c r="D39" s="11"/>
      <c r="E39" s="10">
        <v>769.82</v>
      </c>
      <c r="F39" s="10">
        <v>731.04</v>
      </c>
      <c r="G39" s="10">
        <v>755.9</v>
      </c>
      <c r="H39" s="10">
        <v>887.99</v>
      </c>
      <c r="I39" s="10">
        <v>835.38</v>
      </c>
      <c r="J39" s="10">
        <v>726.85</v>
      </c>
      <c r="K39" s="10">
        <v>721.47</v>
      </c>
      <c r="L39" s="10">
        <v>629.65</v>
      </c>
      <c r="M39" s="10">
        <v>628.1</v>
      </c>
      <c r="N39" s="10">
        <v>459.68</v>
      </c>
      <c r="O39" s="10">
        <v>526.55999999999904</v>
      </c>
      <c r="P39" s="10">
        <v>501.73999999999899</v>
      </c>
      <c r="Q39" s="10">
        <v>437.71</v>
      </c>
      <c r="R39" s="10">
        <v>459.01</v>
      </c>
      <c r="S39" s="10">
        <v>468.97</v>
      </c>
      <c r="T39" s="10">
        <v>456.02</v>
      </c>
      <c r="U39" s="10">
        <v>382.08</v>
      </c>
      <c r="V39" s="10">
        <v>366.63</v>
      </c>
      <c r="W39" s="10">
        <v>370.87000000000103</v>
      </c>
      <c r="X39" s="10">
        <v>389.78</v>
      </c>
      <c r="Y39" s="10">
        <v>404.9</v>
      </c>
      <c r="Z39" s="10">
        <v>435.65</v>
      </c>
      <c r="AA39" s="10">
        <v>419.42743151484899</v>
      </c>
      <c r="AB39" s="10">
        <v>415.575134048385</v>
      </c>
      <c r="AC39" s="10">
        <v>411.722836581921</v>
      </c>
      <c r="AD39" s="10">
        <v>407.87053911545701</v>
      </c>
      <c r="AE39" s="10">
        <v>404.01824164899301</v>
      </c>
      <c r="AF39" s="10">
        <v>400.16594418252902</v>
      </c>
      <c r="AG39" s="10">
        <v>396.31364671606502</v>
      </c>
      <c r="AH39" s="10">
        <v>392.46134924960199</v>
      </c>
      <c r="AI39" s="10">
        <v>388.609051783138</v>
      </c>
      <c r="AJ39" s="10">
        <v>384.75675431667401</v>
      </c>
      <c r="AK39" s="10">
        <v>380.90445685021001</v>
      </c>
      <c r="AL39" s="10">
        <v>377.05215938374602</v>
      </c>
      <c r="AM39" s="10">
        <v>373.19986191728202</v>
      </c>
      <c r="AN39" s="10">
        <v>369.34756445081803</v>
      </c>
      <c r="AO39" s="10">
        <v>365.49526698435398</v>
      </c>
      <c r="AP39" s="10">
        <v>361.64296951788998</v>
      </c>
      <c r="AQ39" s="10">
        <v>357.79067205142701</v>
      </c>
      <c r="AR39" s="10">
        <v>353.93837458496301</v>
      </c>
      <c r="AS39" s="10">
        <v>350.08607711849902</v>
      </c>
    </row>
    <row r="40" spans="1:45" x14ac:dyDescent="0.2">
      <c r="A40" s="10" t="s">
        <v>116</v>
      </c>
      <c r="B40" s="10" t="s">
        <v>122</v>
      </c>
      <c r="C40" s="10" t="s">
        <v>111</v>
      </c>
      <c r="D40" s="11"/>
      <c r="E40" s="10">
        <v>149.69999999999999</v>
      </c>
      <c r="F40" s="10">
        <v>79.040000000000106</v>
      </c>
      <c r="G40" s="10">
        <v>81.84</v>
      </c>
      <c r="H40" s="10">
        <v>19.45</v>
      </c>
      <c r="I40" s="10">
        <v>34.619999999999997</v>
      </c>
      <c r="J40" s="10">
        <v>16.829999999999998</v>
      </c>
      <c r="K40" s="10">
        <v>19.670000000000002</v>
      </c>
      <c r="L40" s="10">
        <v>66.799999999999898</v>
      </c>
      <c r="M40" s="10">
        <v>6.5300000000000402</v>
      </c>
      <c r="N40" s="10">
        <v>7.9799999999999702</v>
      </c>
      <c r="O40" s="10">
        <v>6.3099999999999801</v>
      </c>
      <c r="P40" s="10">
        <v>4.04</v>
      </c>
      <c r="Q40" s="10">
        <v>5.19</v>
      </c>
      <c r="R40" s="10">
        <v>4.0999999999999996</v>
      </c>
      <c r="S40" s="10">
        <v>6.92</v>
      </c>
      <c r="T40" s="10">
        <v>6.04</v>
      </c>
      <c r="U40" s="10">
        <v>4.04</v>
      </c>
      <c r="V40" s="10">
        <v>5.14</v>
      </c>
      <c r="W40" s="10">
        <v>9.5</v>
      </c>
      <c r="X40" s="10">
        <v>9.9899999999999505</v>
      </c>
      <c r="Y40" s="10">
        <v>9.2200000000000095</v>
      </c>
      <c r="Z40" s="10">
        <v>9.84</v>
      </c>
      <c r="AA40" s="10">
        <v>8.0319713274890105</v>
      </c>
      <c r="AB40" s="10">
        <v>7.9641064594278701</v>
      </c>
      <c r="AC40" s="10">
        <v>7.8962415913667297</v>
      </c>
      <c r="AD40" s="10">
        <v>7.8283767233055999</v>
      </c>
      <c r="AE40" s="10">
        <v>7.7605118552444603</v>
      </c>
      <c r="AF40" s="10">
        <v>7.6926469871833199</v>
      </c>
      <c r="AG40" s="10">
        <v>7.6247821191221803</v>
      </c>
      <c r="AH40" s="10">
        <v>7.5569172510610398</v>
      </c>
      <c r="AI40" s="10">
        <v>7.4890523829999003</v>
      </c>
      <c r="AJ40" s="10">
        <v>7.4211875149387696</v>
      </c>
      <c r="AK40" s="10">
        <v>7.35332264687763</v>
      </c>
      <c r="AL40" s="10">
        <v>7.2854577788164896</v>
      </c>
      <c r="AM40" s="10">
        <v>7.21759291075535</v>
      </c>
      <c r="AN40" s="10">
        <v>7.1497280426942202</v>
      </c>
      <c r="AO40" s="10">
        <v>7.0818631746330798</v>
      </c>
      <c r="AP40" s="10">
        <v>7.0139983065719402</v>
      </c>
      <c r="AQ40" s="10">
        <v>6.9461334385107998</v>
      </c>
      <c r="AR40" s="10">
        <v>6.8782685704496602</v>
      </c>
      <c r="AS40" s="10">
        <v>6.8104037023885304</v>
      </c>
    </row>
    <row r="41" spans="1:45" x14ac:dyDescent="0.2">
      <c r="A41" s="10" t="s">
        <v>116</v>
      </c>
      <c r="B41" s="10" t="s">
        <v>123</v>
      </c>
      <c r="C41" s="10" t="s">
        <v>111</v>
      </c>
      <c r="D41" s="11"/>
      <c r="E41" s="10">
        <v>0</v>
      </c>
      <c r="F41" s="10">
        <v>0</v>
      </c>
      <c r="G41" s="10">
        <v>0</v>
      </c>
      <c r="H41" s="10">
        <v>0</v>
      </c>
      <c r="I41" s="10">
        <v>0</v>
      </c>
      <c r="J41" s="10">
        <v>0</v>
      </c>
      <c r="K41" s="10">
        <v>0</v>
      </c>
      <c r="L41" s="10">
        <v>0</v>
      </c>
      <c r="M41" s="10">
        <v>0</v>
      </c>
      <c r="N41" s="10">
        <v>0</v>
      </c>
      <c r="O41" s="10">
        <v>0</v>
      </c>
      <c r="P41" s="10">
        <v>0</v>
      </c>
      <c r="Q41" s="10">
        <v>0</v>
      </c>
      <c r="R41" s="10">
        <v>0</v>
      </c>
      <c r="S41" s="10">
        <v>0</v>
      </c>
      <c r="T41" s="10">
        <v>0</v>
      </c>
      <c r="U41" s="10">
        <v>0</v>
      </c>
      <c r="V41" s="10">
        <v>0</v>
      </c>
      <c r="W41" s="10">
        <v>0</v>
      </c>
      <c r="X41" s="10">
        <v>1.77</v>
      </c>
      <c r="Y41" s="10">
        <v>1.59</v>
      </c>
      <c r="Z41" s="10">
        <v>1.93</v>
      </c>
      <c r="AA41" s="10">
        <v>1.93</v>
      </c>
      <c r="AB41" s="10">
        <v>1.93</v>
      </c>
      <c r="AC41" s="10">
        <v>1.93</v>
      </c>
      <c r="AD41" s="10">
        <v>1.93</v>
      </c>
      <c r="AE41" s="10">
        <v>1.93</v>
      </c>
      <c r="AF41" s="10">
        <v>1.93</v>
      </c>
      <c r="AG41" s="10">
        <v>1.93</v>
      </c>
      <c r="AH41" s="10">
        <v>1.93</v>
      </c>
      <c r="AI41" s="10">
        <v>1.93</v>
      </c>
      <c r="AJ41" s="10">
        <v>1.93</v>
      </c>
      <c r="AK41" s="10">
        <v>1.93</v>
      </c>
      <c r="AL41" s="10">
        <v>1.93</v>
      </c>
      <c r="AM41" s="10">
        <v>1.93</v>
      </c>
      <c r="AN41" s="10">
        <v>1.93</v>
      </c>
      <c r="AO41" s="10">
        <v>1.93</v>
      </c>
      <c r="AP41" s="10">
        <v>1.93</v>
      </c>
      <c r="AQ41" s="10">
        <v>1.93</v>
      </c>
      <c r="AR41" s="10">
        <v>1.93</v>
      </c>
      <c r="AS41" s="10">
        <v>1.93</v>
      </c>
    </row>
    <row r="42" spans="1:45" x14ac:dyDescent="0.2">
      <c r="A42" s="10" t="s">
        <v>116</v>
      </c>
      <c r="B42" s="10" t="s">
        <v>124</v>
      </c>
      <c r="C42" s="10" t="s">
        <v>111</v>
      </c>
      <c r="D42" s="11"/>
      <c r="E42" s="10">
        <v>779.298277443394</v>
      </c>
      <c r="F42" s="10">
        <v>879.89355211617499</v>
      </c>
      <c r="G42" s="10">
        <v>736.30935320531296</v>
      </c>
      <c r="H42" s="10">
        <v>572.23177605808701</v>
      </c>
      <c r="I42" s="10">
        <v>582.16298843985896</v>
      </c>
      <c r="J42" s="10">
        <v>585.56286447425202</v>
      </c>
      <c r="K42" s="10">
        <v>618.45993822814603</v>
      </c>
      <c r="L42" s="10">
        <v>654.70213343575006</v>
      </c>
      <c r="M42" s="10">
        <v>558.60182131243403</v>
      </c>
      <c r="N42" s="10">
        <v>452.86992210513199</v>
      </c>
      <c r="O42" s="10">
        <v>530.99105898466905</v>
      </c>
      <c r="P42" s="10">
        <v>442.56135250323598</v>
      </c>
      <c r="Q42" s="10">
        <v>448.17216766968397</v>
      </c>
      <c r="R42" s="10">
        <v>557.37347972712905</v>
      </c>
      <c r="S42" s="10">
        <v>558.19348400471097</v>
      </c>
      <c r="T42" s="10">
        <v>529.84447319342996</v>
      </c>
      <c r="U42" s="10">
        <v>338.88095442941699</v>
      </c>
      <c r="V42" s="10">
        <v>317.254176305611</v>
      </c>
      <c r="W42" s="10">
        <v>287.08085279355498</v>
      </c>
      <c r="X42" s="10">
        <v>385.96667622050199</v>
      </c>
      <c r="Y42" s="10">
        <v>415.23720741377701</v>
      </c>
      <c r="Z42" s="10">
        <v>439.38706697239002</v>
      </c>
      <c r="AA42" s="10">
        <v>398.72713715768299</v>
      </c>
      <c r="AB42" s="10">
        <v>403.21910773733799</v>
      </c>
      <c r="AC42" s="10">
        <v>409.05216358195599</v>
      </c>
      <c r="AD42" s="10">
        <v>417.97327960638</v>
      </c>
      <c r="AE42" s="10">
        <v>415.28413579289798</v>
      </c>
      <c r="AF42" s="10">
        <v>411.19910807632601</v>
      </c>
      <c r="AG42" s="10">
        <v>404.82762423263199</v>
      </c>
      <c r="AH42" s="10">
        <v>405.84437207845599</v>
      </c>
      <c r="AI42" s="10">
        <v>406.28191613530902</v>
      </c>
      <c r="AJ42" s="10">
        <v>405.82020822753498</v>
      </c>
      <c r="AK42" s="10">
        <v>403.794696331061</v>
      </c>
      <c r="AL42" s="10">
        <v>401.87978975408799</v>
      </c>
      <c r="AM42" s="10">
        <v>400.32657003371497</v>
      </c>
      <c r="AN42" s="10">
        <v>399.576394333895</v>
      </c>
      <c r="AO42" s="10">
        <v>398.531731376469</v>
      </c>
      <c r="AP42" s="10">
        <v>397.24003391666201</v>
      </c>
      <c r="AQ42" s="10">
        <v>395.81000486484999</v>
      </c>
      <c r="AR42" s="10">
        <v>394.47922295381397</v>
      </c>
      <c r="AS42" s="10">
        <v>393.245795153769</v>
      </c>
    </row>
    <row r="43" spans="1:45" ht="35" customHeight="1" x14ac:dyDescent="0.2">
      <c r="A43" s="10" t="s">
        <v>117</v>
      </c>
      <c r="B43" s="10" t="s">
        <v>120</v>
      </c>
      <c r="C43" s="10" t="s">
        <v>111</v>
      </c>
      <c r="D43" s="11"/>
      <c r="E43" s="10">
        <v>9266.0300000000007</v>
      </c>
      <c r="F43" s="10">
        <v>9117.36</v>
      </c>
      <c r="G43" s="10">
        <v>9034.92</v>
      </c>
      <c r="H43" s="10">
        <v>8928.99</v>
      </c>
      <c r="I43" s="10">
        <v>9119.1200000000008</v>
      </c>
      <c r="J43" s="10">
        <v>9544.65</v>
      </c>
      <c r="K43" s="10">
        <v>9375.41</v>
      </c>
      <c r="L43" s="10">
        <v>9274.48</v>
      </c>
      <c r="M43" s="10">
        <v>9414.7900000000009</v>
      </c>
      <c r="N43" s="10">
        <v>8265.07</v>
      </c>
      <c r="O43" s="10">
        <v>8658.2800000000007</v>
      </c>
      <c r="P43" s="10">
        <v>8474.9699999999993</v>
      </c>
      <c r="Q43" s="10">
        <v>8157.97</v>
      </c>
      <c r="R43" s="10">
        <v>8012.24</v>
      </c>
      <c r="S43" s="10">
        <v>7671.38</v>
      </c>
      <c r="T43" s="10">
        <v>7674.19</v>
      </c>
      <c r="U43" s="10">
        <v>7780.38</v>
      </c>
      <c r="V43" s="10">
        <v>7704.71</v>
      </c>
      <c r="W43" s="10">
        <v>7851.34</v>
      </c>
      <c r="X43" s="10">
        <v>7717.86</v>
      </c>
      <c r="Y43" s="10">
        <v>7005.05</v>
      </c>
      <c r="Z43" s="10">
        <v>7123.47</v>
      </c>
      <c r="AA43" s="10">
        <v>7126.90681770217</v>
      </c>
      <c r="AB43" s="10">
        <v>6934.3789324897098</v>
      </c>
      <c r="AC43" s="10">
        <v>6887.9292489009804</v>
      </c>
      <c r="AD43" s="10">
        <v>6964.0926190828004</v>
      </c>
      <c r="AE43" s="10">
        <v>6947.9748248012502</v>
      </c>
      <c r="AF43" s="10">
        <v>6925.5259061963898</v>
      </c>
      <c r="AG43" s="10">
        <v>6941.0174216569103</v>
      </c>
      <c r="AH43" s="10">
        <v>6968.5748773537998</v>
      </c>
      <c r="AI43" s="10">
        <v>7014.8106877648197</v>
      </c>
      <c r="AJ43" s="10">
        <v>7066.6555201998299</v>
      </c>
      <c r="AK43" s="10">
        <v>7120.9831824179701</v>
      </c>
      <c r="AL43" s="10">
        <v>7183.7212668479297</v>
      </c>
      <c r="AM43" s="10">
        <v>7257.8390826618597</v>
      </c>
      <c r="AN43" s="10">
        <v>7340.8900044802704</v>
      </c>
      <c r="AO43" s="10">
        <v>7439.1879798595</v>
      </c>
      <c r="AP43" s="10">
        <v>7549.4010632377103</v>
      </c>
      <c r="AQ43" s="10">
        <v>7660.3681970855596</v>
      </c>
      <c r="AR43" s="10">
        <v>7772.7007101219497</v>
      </c>
      <c r="AS43" s="10">
        <v>7891.5415721854097</v>
      </c>
    </row>
    <row r="44" spans="1:45" x14ac:dyDescent="0.2">
      <c r="A44" s="10" t="s">
        <v>117</v>
      </c>
      <c r="B44" s="10" t="s">
        <v>121</v>
      </c>
      <c r="C44" s="10" t="s">
        <v>111</v>
      </c>
      <c r="D44" s="11"/>
      <c r="E44" s="10">
        <v>15003.26</v>
      </c>
      <c r="F44" s="10">
        <v>14732.67</v>
      </c>
      <c r="G44" s="10">
        <v>13445.79</v>
      </c>
      <c r="H44" s="10">
        <v>13404.06</v>
      </c>
      <c r="I44" s="10">
        <v>12402.22</v>
      </c>
      <c r="J44" s="10">
        <v>12294.73</v>
      </c>
      <c r="K44" s="10">
        <v>11706.82</v>
      </c>
      <c r="L44" s="10">
        <v>10836.44</v>
      </c>
      <c r="M44" s="10">
        <v>10401.6</v>
      </c>
      <c r="N44" s="10">
        <v>8685.93</v>
      </c>
      <c r="O44" s="10">
        <v>8868.8799999999992</v>
      </c>
      <c r="P44" s="10">
        <v>8505.5699999999906</v>
      </c>
      <c r="Q44" s="10">
        <v>8383.7800000000007</v>
      </c>
      <c r="R44" s="10">
        <v>8570.6500000000106</v>
      </c>
      <c r="S44" s="10">
        <v>8184.19</v>
      </c>
      <c r="T44" s="10">
        <v>7962.0199999999904</v>
      </c>
      <c r="U44" s="10">
        <v>8264.6200000000008</v>
      </c>
      <c r="V44" s="10">
        <v>8495.45999999999</v>
      </c>
      <c r="W44" s="10">
        <v>8578.9599999999991</v>
      </c>
      <c r="X44" s="10">
        <v>8715.3499999999894</v>
      </c>
      <c r="Y44" s="10">
        <v>8160.18</v>
      </c>
      <c r="Z44" s="10">
        <v>8744.8799999999992</v>
      </c>
      <c r="AA44" s="10">
        <v>8338.3498620294904</v>
      </c>
      <c r="AB44" s="10">
        <v>8070.3313071008397</v>
      </c>
      <c r="AC44" s="10">
        <v>7757.7846189566399</v>
      </c>
      <c r="AD44" s="10">
        <v>7580.4207208219696</v>
      </c>
      <c r="AE44" s="10">
        <v>7539.06797617347</v>
      </c>
      <c r="AF44" s="10">
        <v>7485.2549420656896</v>
      </c>
      <c r="AG44" s="10">
        <v>7451.5429292418303</v>
      </c>
      <c r="AH44" s="10">
        <v>7436.1402549063996</v>
      </c>
      <c r="AI44" s="10">
        <v>7430.54855360078</v>
      </c>
      <c r="AJ44" s="10">
        <v>7439.27306844753</v>
      </c>
      <c r="AK44" s="10">
        <v>7467.0044289916204</v>
      </c>
      <c r="AL44" s="10">
        <v>7517.1767381236996</v>
      </c>
      <c r="AM44" s="10">
        <v>7585.1183077359601</v>
      </c>
      <c r="AN44" s="10">
        <v>7698.1955253873703</v>
      </c>
      <c r="AO44" s="10">
        <v>7853.8006016755198</v>
      </c>
      <c r="AP44" s="10">
        <v>8059.4027176187301</v>
      </c>
      <c r="AQ44" s="10">
        <v>8229.9238644840207</v>
      </c>
      <c r="AR44" s="10">
        <v>8378.7787694807303</v>
      </c>
      <c r="AS44" s="10">
        <v>8530.2461033906693</v>
      </c>
    </row>
    <row r="45" spans="1:45" x14ac:dyDescent="0.2">
      <c r="A45" s="10" t="s">
        <v>117</v>
      </c>
      <c r="B45" s="10" t="s">
        <v>122</v>
      </c>
      <c r="C45" s="10" t="s">
        <v>111</v>
      </c>
      <c r="D45" s="11"/>
      <c r="E45" s="10">
        <v>5889.79</v>
      </c>
      <c r="F45" s="10">
        <v>6532.01</v>
      </c>
      <c r="G45" s="10">
        <v>6166.42</v>
      </c>
      <c r="H45" s="10">
        <v>6879.76</v>
      </c>
      <c r="I45" s="10">
        <v>6883.82</v>
      </c>
      <c r="J45" s="10">
        <v>6265.35</v>
      </c>
      <c r="K45" s="10">
        <v>6079.69</v>
      </c>
      <c r="L45" s="10">
        <v>6028.56</v>
      </c>
      <c r="M45" s="10">
        <v>5888.63</v>
      </c>
      <c r="N45" s="10">
        <v>5143.6099999999997</v>
      </c>
      <c r="O45" s="10">
        <v>5475.92</v>
      </c>
      <c r="P45" s="10">
        <v>4495.91</v>
      </c>
      <c r="Q45" s="10">
        <v>4663.45</v>
      </c>
      <c r="R45" s="10">
        <v>4051.56</v>
      </c>
      <c r="S45" s="10">
        <v>4231.3599999999997</v>
      </c>
      <c r="T45" s="10">
        <v>4205.8500000000004</v>
      </c>
      <c r="U45" s="10">
        <v>2326.46</v>
      </c>
      <c r="V45" s="10">
        <v>2639.88</v>
      </c>
      <c r="W45" s="10">
        <v>2579.65</v>
      </c>
      <c r="X45" s="10">
        <v>2657.33</v>
      </c>
      <c r="Y45" s="10">
        <v>2434.0100000000002</v>
      </c>
      <c r="Z45" s="10">
        <v>2562.3000000000002</v>
      </c>
      <c r="AA45" s="10">
        <v>2596.6786403278802</v>
      </c>
      <c r="AB45" s="10">
        <v>2547.86998390289</v>
      </c>
      <c r="AC45" s="10">
        <v>2497.7743357767299</v>
      </c>
      <c r="AD45" s="10">
        <v>2488.2112637201799</v>
      </c>
      <c r="AE45" s="10">
        <v>2479.3380648041898</v>
      </c>
      <c r="AF45" s="10">
        <v>2478.5733157793402</v>
      </c>
      <c r="AG45" s="10">
        <v>2483.2595950179698</v>
      </c>
      <c r="AH45" s="10">
        <v>2486.37213238309</v>
      </c>
      <c r="AI45" s="10">
        <v>2492.2526665146902</v>
      </c>
      <c r="AJ45" s="10">
        <v>2499.0542103436101</v>
      </c>
      <c r="AK45" s="10">
        <v>2511.3053869186701</v>
      </c>
      <c r="AL45" s="10">
        <v>2535.6366423079298</v>
      </c>
      <c r="AM45" s="10">
        <v>2569.1485907024498</v>
      </c>
      <c r="AN45" s="10">
        <v>2620.7317608623298</v>
      </c>
      <c r="AO45" s="10">
        <v>2667.9675401029599</v>
      </c>
      <c r="AP45" s="10">
        <v>2735.3819855903698</v>
      </c>
      <c r="AQ45" s="10">
        <v>2778.9149035648402</v>
      </c>
      <c r="AR45" s="10">
        <v>2805.78175037753</v>
      </c>
      <c r="AS45" s="10">
        <v>2827.95791784928</v>
      </c>
    </row>
    <row r="46" spans="1:45" x14ac:dyDescent="0.2">
      <c r="A46" s="10" t="s">
        <v>117</v>
      </c>
      <c r="B46" s="10" t="s">
        <v>123</v>
      </c>
      <c r="C46" s="10" t="s">
        <v>111</v>
      </c>
      <c r="D46" s="11"/>
      <c r="E46" s="10">
        <v>264.06000000000103</v>
      </c>
      <c r="F46" s="10">
        <v>243.069999999999</v>
      </c>
      <c r="G46" s="10">
        <v>250.030000000001</v>
      </c>
      <c r="H46" s="10">
        <v>266.68999999999897</v>
      </c>
      <c r="I46" s="10">
        <v>265.23999999999899</v>
      </c>
      <c r="J46" s="10">
        <v>200.76</v>
      </c>
      <c r="K46" s="10">
        <v>213.49</v>
      </c>
      <c r="L46" s="10">
        <v>276.33000000000101</v>
      </c>
      <c r="M46" s="10">
        <v>414.19999999999902</v>
      </c>
      <c r="N46" s="10">
        <v>414.77</v>
      </c>
      <c r="O46" s="10">
        <v>471.900000000001</v>
      </c>
      <c r="P46" s="10">
        <v>530.85999999999899</v>
      </c>
      <c r="Q46" s="10">
        <v>488.17999999999898</v>
      </c>
      <c r="R46" s="10">
        <v>575.69000000000096</v>
      </c>
      <c r="S46" s="10">
        <v>593.16999999999996</v>
      </c>
      <c r="T46" s="10">
        <v>1112.68</v>
      </c>
      <c r="U46" s="10">
        <v>1194.1400000000001</v>
      </c>
      <c r="V46" s="10">
        <v>1232.8499999999999</v>
      </c>
      <c r="W46" s="10">
        <v>1432.5</v>
      </c>
      <c r="X46" s="10">
        <v>1520.28</v>
      </c>
      <c r="Y46" s="10">
        <v>1701.55</v>
      </c>
      <c r="Z46" s="10">
        <v>1669.63</v>
      </c>
      <c r="AA46" s="10">
        <v>1782.9981326882801</v>
      </c>
      <c r="AB46" s="10">
        <v>1793.17604081275</v>
      </c>
      <c r="AC46" s="10">
        <v>1804.997733788</v>
      </c>
      <c r="AD46" s="10">
        <v>1854.14873275329</v>
      </c>
      <c r="AE46" s="10">
        <v>1865.47972859586</v>
      </c>
      <c r="AF46" s="10">
        <v>1869.1857276159301</v>
      </c>
      <c r="AG46" s="10">
        <v>1881.1838071504201</v>
      </c>
      <c r="AH46" s="10">
        <v>1888.28278161818</v>
      </c>
      <c r="AI46" s="10">
        <v>1896.3235292044701</v>
      </c>
      <c r="AJ46" s="10">
        <v>1905.01141417186</v>
      </c>
      <c r="AK46" s="10">
        <v>1897.0116396104199</v>
      </c>
      <c r="AL46" s="10">
        <v>1860.6943924285599</v>
      </c>
      <c r="AM46" s="10">
        <v>1808.30357245454</v>
      </c>
      <c r="AN46" s="10">
        <v>1696.9674646451399</v>
      </c>
      <c r="AO46" s="10">
        <v>1583.5507568072501</v>
      </c>
      <c r="AP46" s="10">
        <v>1406.06512878892</v>
      </c>
      <c r="AQ46" s="10">
        <v>1312.5930742142</v>
      </c>
      <c r="AR46" s="10">
        <v>1284.5074487204799</v>
      </c>
      <c r="AS46" s="10">
        <v>1276.86064721973</v>
      </c>
    </row>
    <row r="47" spans="1:45" x14ac:dyDescent="0.2">
      <c r="A47" s="10" t="s">
        <v>117</v>
      </c>
      <c r="B47" s="10" t="s">
        <v>124</v>
      </c>
      <c r="C47" s="10" t="s">
        <v>111</v>
      </c>
      <c r="D47" s="11"/>
      <c r="E47" s="10">
        <v>1738.870001</v>
      </c>
      <c r="F47" s="10">
        <v>1526.380001</v>
      </c>
      <c r="G47" s="10">
        <v>1534.7100009999999</v>
      </c>
      <c r="H47" s="10">
        <v>1519.4700009999999</v>
      </c>
      <c r="I47" s="10">
        <v>1492.2100009999999</v>
      </c>
      <c r="J47" s="10">
        <v>1406.070001</v>
      </c>
      <c r="K47" s="10">
        <v>1394.3000010000001</v>
      </c>
      <c r="L47" s="10">
        <v>1452.7900010000001</v>
      </c>
      <c r="M47" s="10">
        <v>1485.99</v>
      </c>
      <c r="N47" s="10">
        <v>1183.43</v>
      </c>
      <c r="O47" s="10">
        <v>1319.31</v>
      </c>
      <c r="P47" s="10">
        <v>1197.99</v>
      </c>
      <c r="Q47" s="10">
        <v>1225.49</v>
      </c>
      <c r="R47" s="10">
        <v>1591.39</v>
      </c>
      <c r="S47" s="10">
        <v>1634.41</v>
      </c>
      <c r="T47" s="10">
        <v>1360.55</v>
      </c>
      <c r="U47" s="10">
        <v>1279.68</v>
      </c>
      <c r="V47" s="10">
        <v>1103.58</v>
      </c>
      <c r="W47" s="10">
        <v>1083.55</v>
      </c>
      <c r="X47" s="10">
        <v>923.07</v>
      </c>
      <c r="Y47" s="10">
        <v>825.34</v>
      </c>
      <c r="Z47" s="10">
        <v>868.04</v>
      </c>
      <c r="AA47" s="10">
        <v>931.52598751362802</v>
      </c>
      <c r="AB47" s="10">
        <v>871.97053375526605</v>
      </c>
      <c r="AC47" s="10">
        <v>831.67146975478602</v>
      </c>
      <c r="AD47" s="10">
        <v>825.85270850248799</v>
      </c>
      <c r="AE47" s="10">
        <v>814.49905682491499</v>
      </c>
      <c r="AF47" s="10">
        <v>814.52077655487403</v>
      </c>
      <c r="AG47" s="10">
        <v>818.30531117481405</v>
      </c>
      <c r="AH47" s="10">
        <v>819.180416502193</v>
      </c>
      <c r="AI47" s="10">
        <v>823.35801749110999</v>
      </c>
      <c r="AJ47" s="10">
        <v>828.25814490898097</v>
      </c>
      <c r="AK47" s="10">
        <v>833.28010688633697</v>
      </c>
      <c r="AL47" s="10">
        <v>839.92295923230301</v>
      </c>
      <c r="AM47" s="10">
        <v>847.47475842818199</v>
      </c>
      <c r="AN47" s="10">
        <v>856.179086088644</v>
      </c>
      <c r="AO47" s="10">
        <v>867.10458363819998</v>
      </c>
      <c r="AP47" s="10">
        <v>880.006616099295</v>
      </c>
      <c r="AQ47" s="10">
        <v>892.66505268399101</v>
      </c>
      <c r="AR47" s="10">
        <v>905.54763185812999</v>
      </c>
      <c r="AS47" s="10">
        <v>918.97241925624496</v>
      </c>
    </row>
    <row r="48" spans="1:45" ht="35" customHeight="1" x14ac:dyDescent="0.2">
      <c r="A48" s="10" t="s">
        <v>118</v>
      </c>
      <c r="B48" s="10" t="s">
        <v>120</v>
      </c>
      <c r="C48" s="10" t="s">
        <v>111</v>
      </c>
      <c r="D48" s="11"/>
      <c r="E48" s="10">
        <v>1798.19</v>
      </c>
      <c r="F48" s="10">
        <v>1814.7</v>
      </c>
      <c r="G48" s="10">
        <v>1750.37</v>
      </c>
      <c r="H48" s="10">
        <v>1756.1</v>
      </c>
      <c r="I48" s="10">
        <v>1733.23</v>
      </c>
      <c r="J48" s="10">
        <v>1722.09</v>
      </c>
      <c r="K48" s="10">
        <v>1720.74</v>
      </c>
      <c r="L48" s="10">
        <v>1727.2</v>
      </c>
      <c r="M48" s="10">
        <v>1750.21</v>
      </c>
      <c r="N48" s="10">
        <v>1671.68</v>
      </c>
      <c r="O48" s="10">
        <v>1642.31</v>
      </c>
      <c r="P48" s="10">
        <v>1581.87</v>
      </c>
      <c r="Q48" s="10">
        <v>1625.33</v>
      </c>
      <c r="R48" s="10">
        <v>1616.72</v>
      </c>
      <c r="S48" s="10">
        <v>1590.86</v>
      </c>
      <c r="T48" s="10">
        <v>1665.65</v>
      </c>
      <c r="U48" s="10">
        <v>1694.57</v>
      </c>
      <c r="V48" s="10">
        <v>1697.82</v>
      </c>
      <c r="W48" s="10">
        <v>1569.07</v>
      </c>
      <c r="X48" s="10">
        <v>1535.98</v>
      </c>
      <c r="Y48" s="10">
        <v>1427.01</v>
      </c>
      <c r="Z48" s="10">
        <v>1423.12</v>
      </c>
      <c r="AA48" s="10">
        <v>1382.99501270992</v>
      </c>
      <c r="AB48" s="10">
        <v>1352.2781013807601</v>
      </c>
      <c r="AC48" s="10">
        <v>1319.43289579211</v>
      </c>
      <c r="AD48" s="10">
        <v>1283.0144310639</v>
      </c>
      <c r="AE48" s="10">
        <v>1277.5426078716</v>
      </c>
      <c r="AF48" s="10">
        <v>1255.9336174545599</v>
      </c>
      <c r="AG48" s="10">
        <v>1246.0008781456099</v>
      </c>
      <c r="AH48" s="10">
        <v>1232.6368724245499</v>
      </c>
      <c r="AI48" s="10">
        <v>1223.4582726840099</v>
      </c>
      <c r="AJ48" s="10">
        <v>1217.7436950459801</v>
      </c>
      <c r="AK48" s="10">
        <v>1212.9239551119001</v>
      </c>
      <c r="AL48" s="10">
        <v>1210.2089119063401</v>
      </c>
      <c r="AM48" s="10">
        <v>1208.38428286982</v>
      </c>
      <c r="AN48" s="10">
        <v>1211.8581164878201</v>
      </c>
      <c r="AO48" s="10">
        <v>1220.57825540766</v>
      </c>
      <c r="AP48" s="10">
        <v>1229.6974145479601</v>
      </c>
      <c r="AQ48" s="10">
        <v>1236.39107213379</v>
      </c>
      <c r="AR48" s="10">
        <v>1242.51689038176</v>
      </c>
      <c r="AS48" s="10">
        <v>1242.6835545148899</v>
      </c>
    </row>
    <row r="49" spans="1:45" x14ac:dyDescent="0.2">
      <c r="A49" s="10" t="s">
        <v>118</v>
      </c>
      <c r="B49" s="10" t="s">
        <v>121</v>
      </c>
      <c r="C49" s="10" t="s">
        <v>111</v>
      </c>
      <c r="D49" s="11"/>
      <c r="E49" s="10">
        <v>3830.7799999999802</v>
      </c>
      <c r="F49" s="10">
        <v>3975.24</v>
      </c>
      <c r="G49" s="10">
        <v>3697.1899999999901</v>
      </c>
      <c r="H49" s="10">
        <v>3814.4899999999798</v>
      </c>
      <c r="I49" s="10">
        <v>4465.5500000000102</v>
      </c>
      <c r="J49" s="10">
        <v>4326.6799999999803</v>
      </c>
      <c r="K49" s="10">
        <v>3938.3399999999901</v>
      </c>
      <c r="L49" s="10">
        <v>3649.56</v>
      </c>
      <c r="M49" s="10">
        <v>3834.8099999999899</v>
      </c>
      <c r="N49" s="10">
        <v>3458.49</v>
      </c>
      <c r="O49" s="10">
        <v>3780.99999999999</v>
      </c>
      <c r="P49" s="10">
        <v>3065.73</v>
      </c>
      <c r="Q49" s="10">
        <v>3553.1700000000101</v>
      </c>
      <c r="R49" s="10">
        <v>3632.9000000000101</v>
      </c>
      <c r="S49" s="10">
        <v>3007.08</v>
      </c>
      <c r="T49" s="10">
        <v>3174.8900000000099</v>
      </c>
      <c r="U49" s="10">
        <v>3221.89</v>
      </c>
      <c r="V49" s="10">
        <v>3041.48000000001</v>
      </c>
      <c r="W49" s="10">
        <v>3067.4400000000101</v>
      </c>
      <c r="X49" s="10">
        <v>3096.2800000000202</v>
      </c>
      <c r="Y49" s="10">
        <v>2860.81</v>
      </c>
      <c r="Z49" s="10">
        <v>3014.5500000000102</v>
      </c>
      <c r="AA49" s="10">
        <v>2921.46240896379</v>
      </c>
      <c r="AB49" s="10">
        <v>2929.7276734993302</v>
      </c>
      <c r="AC49" s="10">
        <v>2874.6535143352498</v>
      </c>
      <c r="AD49" s="10">
        <v>2841.0007368732799</v>
      </c>
      <c r="AE49" s="10">
        <v>2889.4770095669701</v>
      </c>
      <c r="AF49" s="10">
        <v>2948.0773671789102</v>
      </c>
      <c r="AG49" s="10">
        <v>3012.4361694048498</v>
      </c>
      <c r="AH49" s="10">
        <v>3054.0600305442399</v>
      </c>
      <c r="AI49" s="10">
        <v>3078.59970855553</v>
      </c>
      <c r="AJ49" s="10">
        <v>3107.7733279839699</v>
      </c>
      <c r="AK49" s="10">
        <v>3129.7890714834898</v>
      </c>
      <c r="AL49" s="10">
        <v>3152.9730266875199</v>
      </c>
      <c r="AM49" s="10">
        <v>3176.79258950753</v>
      </c>
      <c r="AN49" s="10">
        <v>3210.0031289388198</v>
      </c>
      <c r="AO49" s="10">
        <v>3245.1238097882001</v>
      </c>
      <c r="AP49" s="10">
        <v>3280.6486653707898</v>
      </c>
      <c r="AQ49" s="10">
        <v>3311.9442971369899</v>
      </c>
      <c r="AR49" s="10">
        <v>3343.4027828470398</v>
      </c>
      <c r="AS49" s="10">
        <v>3369.4872506629299</v>
      </c>
    </row>
    <row r="50" spans="1:45" x14ac:dyDescent="0.2">
      <c r="A50" s="10" t="s">
        <v>118</v>
      </c>
      <c r="B50" s="10" t="s">
        <v>122</v>
      </c>
      <c r="C50" s="10" t="s">
        <v>111</v>
      </c>
      <c r="D50" s="11"/>
      <c r="E50" s="10">
        <v>1043.73</v>
      </c>
      <c r="F50" s="10">
        <v>845.43</v>
      </c>
      <c r="G50" s="10">
        <v>742.72</v>
      </c>
      <c r="H50" s="10">
        <v>399.12</v>
      </c>
      <c r="I50" s="10">
        <v>503.85</v>
      </c>
      <c r="J50" s="10">
        <v>542.55999999999995</v>
      </c>
      <c r="K50" s="10">
        <v>489.990000000002</v>
      </c>
      <c r="L50" s="10">
        <v>487.48999999999802</v>
      </c>
      <c r="M50" s="10">
        <v>468.24999999999898</v>
      </c>
      <c r="N50" s="10">
        <v>372.76</v>
      </c>
      <c r="O50" s="10">
        <v>313.64</v>
      </c>
      <c r="P50" s="10">
        <v>365.75</v>
      </c>
      <c r="Q50" s="10">
        <v>321.41000000000003</v>
      </c>
      <c r="R50" s="10">
        <v>299.62</v>
      </c>
      <c r="S50" s="10">
        <v>334.23</v>
      </c>
      <c r="T50" s="10">
        <v>360.2</v>
      </c>
      <c r="U50" s="10">
        <v>789.34000000000106</v>
      </c>
      <c r="V50" s="10">
        <v>706.680000000002</v>
      </c>
      <c r="W50" s="10">
        <v>746.64000000000101</v>
      </c>
      <c r="X50" s="10">
        <v>735.94</v>
      </c>
      <c r="Y50" s="10">
        <v>709.32999999999902</v>
      </c>
      <c r="Z50" s="10">
        <v>713.02999999999804</v>
      </c>
      <c r="AA50" s="10">
        <v>711.528154647826</v>
      </c>
      <c r="AB50" s="10">
        <v>710.26823353209397</v>
      </c>
      <c r="AC50" s="10">
        <v>709.262190612827</v>
      </c>
      <c r="AD50" s="10">
        <v>711.35284445926004</v>
      </c>
      <c r="AE50" s="10">
        <v>713.47424043211197</v>
      </c>
      <c r="AF50" s="10">
        <v>715.65694831221003</v>
      </c>
      <c r="AG50" s="10">
        <v>718.82599956850197</v>
      </c>
      <c r="AH50" s="10">
        <v>720.98396061910705</v>
      </c>
      <c r="AI50" s="10">
        <v>723.078085450412</v>
      </c>
      <c r="AJ50" s="10">
        <v>725.06056779866003</v>
      </c>
      <c r="AK50" s="10">
        <v>727.34117560653203</v>
      </c>
      <c r="AL50" s="10">
        <v>730.57624823906804</v>
      </c>
      <c r="AM50" s="10">
        <v>734.87580401907803</v>
      </c>
      <c r="AN50" s="10">
        <v>740.76201750931705</v>
      </c>
      <c r="AO50" s="10">
        <v>745.07967221301396</v>
      </c>
      <c r="AP50" s="10">
        <v>750.31735632046696</v>
      </c>
      <c r="AQ50" s="10">
        <v>753.91248111923301</v>
      </c>
      <c r="AR50" s="10">
        <v>756.41849404636002</v>
      </c>
      <c r="AS50" s="10">
        <v>758.632631796444</v>
      </c>
    </row>
    <row r="51" spans="1:45" x14ac:dyDescent="0.2">
      <c r="A51" s="10" t="s">
        <v>118</v>
      </c>
      <c r="B51" s="10" t="s">
        <v>123</v>
      </c>
      <c r="C51" s="10" t="s">
        <v>111</v>
      </c>
      <c r="D51" s="11"/>
      <c r="E51" s="10">
        <v>88.369999999999905</v>
      </c>
      <c r="F51" s="10">
        <v>89.710000000000093</v>
      </c>
      <c r="G51" s="10">
        <v>96.84</v>
      </c>
      <c r="H51" s="10">
        <v>104.18</v>
      </c>
      <c r="I51" s="10">
        <v>104.15</v>
      </c>
      <c r="J51" s="10">
        <v>104.57</v>
      </c>
      <c r="K51" s="10">
        <v>83.200000000000102</v>
      </c>
      <c r="L51" s="10">
        <v>88.530000000000101</v>
      </c>
      <c r="M51" s="10">
        <v>74.53</v>
      </c>
      <c r="N51" s="10">
        <v>83.7</v>
      </c>
      <c r="O51" s="10">
        <v>101.42</v>
      </c>
      <c r="P51" s="10">
        <v>93.909999999999897</v>
      </c>
      <c r="Q51" s="10">
        <v>88.639999999999901</v>
      </c>
      <c r="R51" s="10">
        <v>123.9</v>
      </c>
      <c r="S51" s="10">
        <v>119.12</v>
      </c>
      <c r="T51" s="10">
        <v>42.400000000000098</v>
      </c>
      <c r="U51" s="10">
        <v>27.319999999999901</v>
      </c>
      <c r="V51" s="10">
        <v>60.839999999999897</v>
      </c>
      <c r="W51" s="10">
        <v>44.673536903380104</v>
      </c>
      <c r="X51" s="10">
        <v>59.218858600094897</v>
      </c>
      <c r="Y51" s="10">
        <v>59.4363948157553</v>
      </c>
      <c r="Z51" s="10">
        <v>62.812722258089302</v>
      </c>
      <c r="AA51" s="10">
        <v>65.367203533542806</v>
      </c>
      <c r="AB51" s="10">
        <v>69.032561332660507</v>
      </c>
      <c r="AC51" s="10">
        <v>75.445536570147894</v>
      </c>
      <c r="AD51" s="10">
        <v>80.749795845780596</v>
      </c>
      <c r="AE51" s="10">
        <v>83.103700422246504</v>
      </c>
      <c r="AF51" s="10">
        <v>84.310947223567894</v>
      </c>
      <c r="AG51" s="10">
        <v>85.614789090257304</v>
      </c>
      <c r="AH51" s="10">
        <v>86.5733984578589</v>
      </c>
      <c r="AI51" s="10">
        <v>87.144274923943698</v>
      </c>
      <c r="AJ51" s="10">
        <v>87.493448664536302</v>
      </c>
      <c r="AK51" s="10">
        <v>86.590865378300293</v>
      </c>
      <c r="AL51" s="10">
        <v>82.929498724882293</v>
      </c>
      <c r="AM51" s="10">
        <v>76.448549302852001</v>
      </c>
      <c r="AN51" s="10">
        <v>59.709591868483002</v>
      </c>
      <c r="AO51" s="10">
        <v>45.096855183870503</v>
      </c>
      <c r="AP51" s="10">
        <v>28.465667315512899</v>
      </c>
      <c r="AQ51" s="10">
        <v>19.7611045772971</v>
      </c>
      <c r="AR51" s="10">
        <v>14.3548761646418</v>
      </c>
      <c r="AS51" s="10">
        <v>10.2719085616699</v>
      </c>
    </row>
    <row r="52" spans="1:45" x14ac:dyDescent="0.2">
      <c r="A52" s="10" t="s">
        <v>118</v>
      </c>
      <c r="B52" s="10" t="s">
        <v>124</v>
      </c>
      <c r="C52" s="10" t="s">
        <v>111</v>
      </c>
      <c r="D52" s="11"/>
      <c r="E52" s="10">
        <v>41.88</v>
      </c>
      <c r="F52" s="10">
        <v>33.550000000000203</v>
      </c>
      <c r="G52" s="10">
        <v>5.2400000000001699</v>
      </c>
      <c r="H52" s="10">
        <v>7.6699999999998001</v>
      </c>
      <c r="I52" s="10">
        <v>9.0100000000000797</v>
      </c>
      <c r="J52" s="10">
        <v>26.5100000000003</v>
      </c>
      <c r="K52" s="10">
        <v>13.0899999999999</v>
      </c>
      <c r="L52" s="10">
        <v>9.9900000000002702</v>
      </c>
      <c r="M52" s="10">
        <v>9.3500000000000192</v>
      </c>
      <c r="N52" s="10">
        <v>16.7100000000002</v>
      </c>
      <c r="O52" s="10">
        <v>19.899999999999999</v>
      </c>
      <c r="P52" s="10">
        <v>18.150000000000201</v>
      </c>
      <c r="Q52" s="10">
        <v>8.1699999999998294</v>
      </c>
      <c r="R52" s="10">
        <v>16.630000000000202</v>
      </c>
      <c r="S52" s="10">
        <v>17.11</v>
      </c>
      <c r="T52" s="10">
        <v>18.05</v>
      </c>
      <c r="U52" s="10">
        <v>19.82</v>
      </c>
      <c r="V52" s="10">
        <v>18.440000000000001</v>
      </c>
      <c r="W52" s="10">
        <v>17.920000000000002</v>
      </c>
      <c r="X52" s="10">
        <v>13.07</v>
      </c>
      <c r="Y52" s="10">
        <v>12.98</v>
      </c>
      <c r="Z52" s="10">
        <v>13.65</v>
      </c>
      <c r="AA52" s="10">
        <v>11.6141112409475</v>
      </c>
      <c r="AB52" s="10">
        <v>10.238976320019701</v>
      </c>
      <c r="AC52" s="10">
        <v>8.7707870410453399</v>
      </c>
      <c r="AD52" s="10">
        <v>7.4155762041982403</v>
      </c>
      <c r="AE52" s="10">
        <v>6.6995913473230102</v>
      </c>
      <c r="AF52" s="10">
        <v>5.7371675440926504</v>
      </c>
      <c r="AG52" s="10">
        <v>5.0152555495990203</v>
      </c>
      <c r="AH52" s="10">
        <v>4.2187490205317202</v>
      </c>
      <c r="AI52" s="10">
        <v>3.49931689083544</v>
      </c>
      <c r="AJ52" s="10">
        <v>2.8785758797384502</v>
      </c>
      <c r="AK52" s="10">
        <v>2.2981280368490902</v>
      </c>
      <c r="AL52" s="10">
        <v>1.80894113843593</v>
      </c>
      <c r="AM52" s="10">
        <v>1.3942706323945899</v>
      </c>
      <c r="AN52" s="10">
        <v>1.0691003688254499</v>
      </c>
      <c r="AO52" s="10">
        <v>0.78789224196318197</v>
      </c>
      <c r="AP52" s="10">
        <v>0.60497125518116102</v>
      </c>
      <c r="AQ52" s="10">
        <v>0.38039497277973899</v>
      </c>
      <c r="AR52" s="10">
        <v>0.14116038742506001</v>
      </c>
      <c r="AS52" s="10">
        <v>0</v>
      </c>
    </row>
    <row r="53" spans="1:45" ht="35" customHeight="1" x14ac:dyDescent="0.2">
      <c r="A53" s="10" t="s">
        <v>119</v>
      </c>
      <c r="B53" s="10" t="s">
        <v>120</v>
      </c>
      <c r="C53" s="10" t="s">
        <v>111</v>
      </c>
      <c r="D53" s="11"/>
      <c r="E53" s="10">
        <v>355.68656193144199</v>
      </c>
      <c r="F53" s="10">
        <v>355.68656193144199</v>
      </c>
      <c r="G53" s="10">
        <v>340.62919934992902</v>
      </c>
      <c r="H53" s="10">
        <v>330.88418359882002</v>
      </c>
      <c r="I53" s="10">
        <v>347.280000000001</v>
      </c>
      <c r="J53" s="10">
        <v>347.400000000001</v>
      </c>
      <c r="K53" s="10">
        <v>342.479999999999</v>
      </c>
      <c r="L53" s="10">
        <v>339.05</v>
      </c>
      <c r="M53" s="10">
        <v>338.38999999999902</v>
      </c>
      <c r="N53" s="10">
        <v>346.77</v>
      </c>
      <c r="O53" s="10">
        <v>350.40861636007901</v>
      </c>
      <c r="P53" s="10">
        <v>362.30010167706899</v>
      </c>
      <c r="Q53" s="10">
        <v>386.25906642694201</v>
      </c>
      <c r="R53" s="10">
        <v>375.54534368479699</v>
      </c>
      <c r="S53" s="10">
        <v>388.83926053021202</v>
      </c>
      <c r="T53" s="10">
        <v>391.69106650493597</v>
      </c>
      <c r="U53" s="10">
        <v>409.02728524759698</v>
      </c>
      <c r="V53" s="10">
        <v>423.74866767910697</v>
      </c>
      <c r="W53" s="10">
        <v>439.739720104068</v>
      </c>
      <c r="X53" s="10">
        <v>502.21587123207797</v>
      </c>
      <c r="Y53" s="10">
        <v>485.92322978897101</v>
      </c>
      <c r="Z53" s="10">
        <v>543.64188454546604</v>
      </c>
      <c r="AA53" s="10">
        <v>679.06616477274804</v>
      </c>
      <c r="AB53" s="10">
        <v>878.10923555538602</v>
      </c>
      <c r="AC53" s="10">
        <v>1035.5913928252501</v>
      </c>
      <c r="AD53" s="10">
        <v>1216.0232061638001</v>
      </c>
      <c r="AE53" s="10">
        <v>1403.8145308893099</v>
      </c>
      <c r="AF53" s="10">
        <v>1611.9128082684699</v>
      </c>
      <c r="AG53" s="10">
        <v>1837.5207389101299</v>
      </c>
      <c r="AH53" s="10">
        <v>2073.1872739955602</v>
      </c>
      <c r="AI53" s="10">
        <v>2320.1609034088601</v>
      </c>
      <c r="AJ53" s="10">
        <v>2566.14621662423</v>
      </c>
      <c r="AK53" s="10">
        <v>2833.4515680477798</v>
      </c>
      <c r="AL53" s="10">
        <v>3101.5776688137898</v>
      </c>
      <c r="AM53" s="10">
        <v>3336.7409359519002</v>
      </c>
      <c r="AN53" s="10">
        <v>3562.7669511221502</v>
      </c>
      <c r="AO53" s="10">
        <v>3774.94109247606</v>
      </c>
      <c r="AP53" s="10">
        <v>3976.7706355497598</v>
      </c>
      <c r="AQ53" s="10">
        <v>4221.2767298753697</v>
      </c>
      <c r="AR53" s="10">
        <v>4383.55651706757</v>
      </c>
      <c r="AS53" s="10">
        <v>4529.2328850576896</v>
      </c>
    </row>
    <row r="54" spans="1:45" x14ac:dyDescent="0.2">
      <c r="A54" s="10" t="s">
        <v>119</v>
      </c>
      <c r="B54" s="10" t="s">
        <v>121</v>
      </c>
      <c r="C54" s="10" t="s">
        <v>111</v>
      </c>
      <c r="D54" s="11"/>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9.7200000000000006</v>
      </c>
      <c r="X54" s="10">
        <v>42.73</v>
      </c>
      <c r="Y54" s="10">
        <v>76.22</v>
      </c>
      <c r="Z54" s="10">
        <v>84.09</v>
      </c>
      <c r="AA54" s="10">
        <v>0.560269966553818</v>
      </c>
      <c r="AB54" s="10">
        <v>0.59797449960842497</v>
      </c>
      <c r="AC54" s="10">
        <v>0.76274072976474505</v>
      </c>
      <c r="AD54" s="10">
        <v>0.91196610290690805</v>
      </c>
      <c r="AE54" s="10">
        <v>1.0650930073099401</v>
      </c>
      <c r="AF54" s="10">
        <v>1.2068896893019401</v>
      </c>
      <c r="AG54" s="10">
        <v>1.3295541277503</v>
      </c>
      <c r="AH54" s="10">
        <v>1.4241480561117199</v>
      </c>
      <c r="AI54" s="10">
        <v>1.4611147007063301</v>
      </c>
      <c r="AJ54" s="10">
        <v>1.4805220456355599</v>
      </c>
      <c r="AK54" s="10">
        <v>1.4899313786477999</v>
      </c>
      <c r="AL54" s="10">
        <v>1.4913286144792199</v>
      </c>
      <c r="AM54" s="10">
        <v>1.48750775086289</v>
      </c>
      <c r="AN54" s="10">
        <v>1.4808506750563799</v>
      </c>
      <c r="AO54" s="10">
        <v>1.4732622351548701</v>
      </c>
      <c r="AP54" s="10">
        <v>1.46773029310804</v>
      </c>
      <c r="AQ54" s="10">
        <v>1.46613519776461</v>
      </c>
      <c r="AR54" s="10">
        <v>1.4699032130888401</v>
      </c>
      <c r="AS54" s="10">
        <v>1.4765786197728701</v>
      </c>
    </row>
    <row r="55" spans="1:45" x14ac:dyDescent="0.2">
      <c r="A55" s="10" t="s">
        <v>119</v>
      </c>
      <c r="B55" s="10" t="s">
        <v>125</v>
      </c>
      <c r="C55" s="10" t="s">
        <v>111</v>
      </c>
      <c r="D55" s="11" t="str">
        <f>HYPERLINK("#Notes!A13","[note 10]")</f>
        <v>[note 10]</v>
      </c>
      <c r="E55" s="10">
        <v>13432.498853539701</v>
      </c>
      <c r="F55" s="10">
        <v>13432.498853539701</v>
      </c>
      <c r="G55" s="10">
        <v>13432.498853539701</v>
      </c>
      <c r="H55" s="10">
        <v>13432.498853539701</v>
      </c>
      <c r="I55" s="10">
        <v>13432.498853539701</v>
      </c>
      <c r="J55" s="10">
        <v>13432.498853539701</v>
      </c>
      <c r="K55" s="10">
        <v>13432.498853539701</v>
      </c>
      <c r="L55" s="10">
        <v>13432.498853539701</v>
      </c>
      <c r="M55" s="10">
        <v>13432.498853539701</v>
      </c>
      <c r="N55" s="10">
        <v>12750.9627400401</v>
      </c>
      <c r="O55" s="10">
        <v>12290.4079965606</v>
      </c>
      <c r="P55" s="10">
        <v>12794.651332760101</v>
      </c>
      <c r="Q55" s="10">
        <v>12401.236887360301</v>
      </c>
      <c r="R55" s="10">
        <v>12422.5280882774</v>
      </c>
      <c r="S55" s="10">
        <v>12427.921610776701</v>
      </c>
      <c r="T55" s="10">
        <v>12516.411292634</v>
      </c>
      <c r="U55" s="10">
        <v>12526.476927486399</v>
      </c>
      <c r="V55" s="10">
        <v>13461.492404700501</v>
      </c>
      <c r="W55" s="10">
        <v>13559.9153607021</v>
      </c>
      <c r="X55" s="10">
        <v>13603.7062964221</v>
      </c>
      <c r="Y55" s="10">
        <v>5641.1521634404598</v>
      </c>
      <c r="Z55" s="10">
        <v>5176.0067507597496</v>
      </c>
      <c r="AA55" s="10">
        <v>13038.582246506099</v>
      </c>
      <c r="AB55" s="10">
        <v>12690.4131827404</v>
      </c>
      <c r="AC55" s="10">
        <v>12733.718094850399</v>
      </c>
      <c r="AD55" s="10">
        <v>13043.604419892499</v>
      </c>
      <c r="AE55" s="10">
        <v>13242.495481026101</v>
      </c>
      <c r="AF55" s="10">
        <v>13373.388979244301</v>
      </c>
      <c r="AG55" s="10">
        <v>13415.2057278429</v>
      </c>
      <c r="AH55" s="10">
        <v>13436.479867546601</v>
      </c>
      <c r="AI55" s="10">
        <v>13495.482598955299</v>
      </c>
      <c r="AJ55" s="10">
        <v>13444.596245249601</v>
      </c>
      <c r="AK55" s="10">
        <v>13512.3514686912</v>
      </c>
      <c r="AL55" s="10">
        <v>13400.709976587301</v>
      </c>
      <c r="AM55" s="10">
        <v>13291.641806308</v>
      </c>
      <c r="AN55" s="10">
        <v>13133.761455064399</v>
      </c>
      <c r="AO55" s="10">
        <v>13016.1253548153</v>
      </c>
      <c r="AP55" s="10">
        <v>12980.4716732284</v>
      </c>
      <c r="AQ55" s="10">
        <v>13147.000741119</v>
      </c>
      <c r="AR55" s="10">
        <v>13245.1629251376</v>
      </c>
      <c r="AS55" s="10">
        <v>13238.356404288799</v>
      </c>
    </row>
    <row r="56" spans="1:45" x14ac:dyDescent="0.2">
      <c r="A56" s="10" t="s">
        <v>119</v>
      </c>
      <c r="B56" s="10" t="s">
        <v>126</v>
      </c>
      <c r="C56" s="10" t="s">
        <v>111</v>
      </c>
      <c r="D56" s="11"/>
      <c r="E56" s="10">
        <v>638.84</v>
      </c>
      <c r="F56" s="10">
        <v>664.26</v>
      </c>
      <c r="G56" s="10">
        <v>661.62000000000103</v>
      </c>
      <c r="H56" s="10">
        <v>666.91</v>
      </c>
      <c r="I56" s="10">
        <v>699.94000000000096</v>
      </c>
      <c r="J56" s="10">
        <v>633.78999999999905</v>
      </c>
      <c r="K56" s="10">
        <v>631.88000000000102</v>
      </c>
      <c r="L56" s="10">
        <v>646.35999999999899</v>
      </c>
      <c r="M56" s="10">
        <v>657.64</v>
      </c>
      <c r="N56" s="10">
        <v>656.16000000000099</v>
      </c>
      <c r="O56" s="10">
        <v>659.76000000000101</v>
      </c>
      <c r="P56" s="10">
        <v>650.59</v>
      </c>
      <c r="Q56" s="10">
        <v>672.61999999999898</v>
      </c>
      <c r="R56" s="10">
        <v>667.42000000000098</v>
      </c>
      <c r="S56" s="10">
        <v>675.780000000001</v>
      </c>
      <c r="T56" s="10">
        <v>673.67000000000098</v>
      </c>
      <c r="U56" s="10">
        <v>666.41000000000099</v>
      </c>
      <c r="V56" s="10">
        <v>661.42</v>
      </c>
      <c r="W56" s="10">
        <v>658.27</v>
      </c>
      <c r="X56" s="10">
        <v>601.16999999999996</v>
      </c>
      <c r="Y56" s="10">
        <v>471.87000000000103</v>
      </c>
      <c r="Z56" s="10">
        <v>551.66</v>
      </c>
      <c r="AA56" s="10">
        <v>640.28666666666595</v>
      </c>
      <c r="AB56" s="10">
        <v>645.450928940057</v>
      </c>
      <c r="AC56" s="10">
        <v>649.38210014375795</v>
      </c>
      <c r="AD56" s="10">
        <v>653.55848405606105</v>
      </c>
      <c r="AE56" s="10">
        <v>658.29545521142097</v>
      </c>
      <c r="AF56" s="10">
        <v>662.45053440460595</v>
      </c>
      <c r="AG56" s="10">
        <v>666.68427823632499</v>
      </c>
      <c r="AH56" s="10">
        <v>670.99873459697994</v>
      </c>
      <c r="AI56" s="10">
        <v>675.32499709170099</v>
      </c>
      <c r="AJ56" s="10">
        <v>679.57975508885704</v>
      </c>
      <c r="AK56" s="10">
        <v>684.07083402441197</v>
      </c>
      <c r="AL56" s="10">
        <v>688.64575794051405</v>
      </c>
      <c r="AM56" s="10">
        <v>684.08961844138105</v>
      </c>
      <c r="AN56" s="10">
        <v>676.75212161572097</v>
      </c>
      <c r="AO56" s="10">
        <v>679.35783260589403</v>
      </c>
      <c r="AP56" s="10">
        <v>675.78083866711495</v>
      </c>
      <c r="AQ56" s="10">
        <v>677.650565251795</v>
      </c>
      <c r="AR56" s="10">
        <v>676.24948982265198</v>
      </c>
      <c r="AS56" s="10">
        <v>680.42049622520699</v>
      </c>
    </row>
    <row r="57" spans="1:45" x14ac:dyDescent="0.2">
      <c r="A57" s="10" t="s">
        <v>119</v>
      </c>
      <c r="B57" s="10" t="s">
        <v>127</v>
      </c>
      <c r="C57" s="10" t="s">
        <v>111</v>
      </c>
      <c r="D57" s="11"/>
      <c r="E57" s="10">
        <v>41070.660000000003</v>
      </c>
      <c r="F57" s="10">
        <v>41096.559999999998</v>
      </c>
      <c r="G57" s="10">
        <v>41936.080000000002</v>
      </c>
      <c r="H57" s="10">
        <v>41822.639999999999</v>
      </c>
      <c r="I57" s="10">
        <v>42220.85</v>
      </c>
      <c r="J57" s="10">
        <v>42506.76</v>
      </c>
      <c r="K57" s="10">
        <v>42512.639999999999</v>
      </c>
      <c r="L57" s="10">
        <v>42884.4</v>
      </c>
      <c r="M57" s="10">
        <v>41097.67</v>
      </c>
      <c r="N57" s="10">
        <v>39634.89</v>
      </c>
      <c r="O57" s="10">
        <v>39159.26</v>
      </c>
      <c r="P57" s="10">
        <v>38646.01</v>
      </c>
      <c r="Q57" s="10">
        <v>38508.15</v>
      </c>
      <c r="R57" s="10">
        <v>38176.910000000003</v>
      </c>
      <c r="S57" s="10">
        <v>38713.24</v>
      </c>
      <c r="T57" s="10">
        <v>39509.620000000003</v>
      </c>
      <c r="U57" s="10">
        <v>40429.269999999997</v>
      </c>
      <c r="V57" s="10">
        <v>40521.79</v>
      </c>
      <c r="W57" s="10">
        <v>39958.75</v>
      </c>
      <c r="X57" s="10">
        <v>39146.19</v>
      </c>
      <c r="Y57" s="10">
        <v>31792.19</v>
      </c>
      <c r="Z57" s="10">
        <v>35228.589999999997</v>
      </c>
      <c r="AA57" s="10">
        <v>36763.355523803701</v>
      </c>
      <c r="AB57" s="10">
        <v>36897.1710747791</v>
      </c>
      <c r="AC57" s="10">
        <v>36556.249422000597</v>
      </c>
      <c r="AD57" s="10">
        <v>36059.117889020803</v>
      </c>
      <c r="AE57" s="10">
        <v>35292.413259147303</v>
      </c>
      <c r="AF57" s="10">
        <v>34502.355431055003</v>
      </c>
      <c r="AG57" s="10">
        <v>33669.303624095301</v>
      </c>
      <c r="AH57" s="10">
        <v>32805.161530086298</v>
      </c>
      <c r="AI57" s="10">
        <v>31795.263965838702</v>
      </c>
      <c r="AJ57" s="10">
        <v>30890.989565200802</v>
      </c>
      <c r="AK57" s="10">
        <v>30043.946665844102</v>
      </c>
      <c r="AL57" s="10">
        <v>29294.396342125401</v>
      </c>
      <c r="AM57" s="10">
        <v>28589.305418390999</v>
      </c>
      <c r="AN57" s="10">
        <v>27967.810784561501</v>
      </c>
      <c r="AO57" s="10">
        <v>27358.718300966098</v>
      </c>
      <c r="AP57" s="10">
        <v>26806.6162159505</v>
      </c>
      <c r="AQ57" s="10">
        <v>26296.465252616901</v>
      </c>
      <c r="AR57" s="10">
        <v>25955.228165101002</v>
      </c>
      <c r="AS57" s="10">
        <v>25638.605769100701</v>
      </c>
    </row>
    <row r="58" spans="1:45" x14ac:dyDescent="0.2">
      <c r="A58" s="10" t="s">
        <v>119</v>
      </c>
      <c r="B58" s="10" t="s">
        <v>128</v>
      </c>
      <c r="C58" s="10" t="s">
        <v>111</v>
      </c>
      <c r="D58" s="11"/>
      <c r="E58" s="10">
        <v>1032.45</v>
      </c>
      <c r="F58" s="10">
        <v>843.89</v>
      </c>
      <c r="G58" s="10">
        <v>702.46</v>
      </c>
      <c r="H58" s="10">
        <v>1234.31</v>
      </c>
      <c r="I58" s="10">
        <v>1195.98</v>
      </c>
      <c r="J58" s="10">
        <v>1370.31</v>
      </c>
      <c r="K58" s="10">
        <v>1812.29</v>
      </c>
      <c r="L58" s="10">
        <v>1618.17</v>
      </c>
      <c r="M58" s="10">
        <v>1013.93</v>
      </c>
      <c r="N58" s="10">
        <v>950.88</v>
      </c>
      <c r="O58" s="10">
        <v>948.24</v>
      </c>
      <c r="P58" s="10">
        <v>893.9</v>
      </c>
      <c r="Q58" s="10">
        <v>833.19</v>
      </c>
      <c r="R58" s="10">
        <v>736.18</v>
      </c>
      <c r="S58" s="10">
        <v>698.65</v>
      </c>
      <c r="T58" s="10">
        <v>905.95</v>
      </c>
      <c r="U58" s="10">
        <v>944.78</v>
      </c>
      <c r="V58" s="10">
        <v>926.68</v>
      </c>
      <c r="W58" s="10">
        <v>910.87</v>
      </c>
      <c r="X58" s="10">
        <v>936.69</v>
      </c>
      <c r="Y58" s="10">
        <v>576.30999999999995</v>
      </c>
      <c r="Z58" s="10">
        <v>636.24</v>
      </c>
      <c r="AA58" s="10">
        <v>924.74666666666701</v>
      </c>
      <c r="AB58" s="10">
        <v>924.74666666666701</v>
      </c>
      <c r="AC58" s="10">
        <v>924.74666666666701</v>
      </c>
      <c r="AD58" s="10">
        <v>924.74666666666701</v>
      </c>
      <c r="AE58" s="10">
        <v>924.74666666666701</v>
      </c>
      <c r="AF58" s="10">
        <v>924.74666666666701</v>
      </c>
      <c r="AG58" s="10">
        <v>924.74666666666701</v>
      </c>
      <c r="AH58" s="10">
        <v>924.74666666666701</v>
      </c>
      <c r="AI58" s="10">
        <v>924.74666666666701</v>
      </c>
      <c r="AJ58" s="10">
        <v>924.74666666666701</v>
      </c>
      <c r="AK58" s="10">
        <v>924.74666666666701</v>
      </c>
      <c r="AL58" s="10">
        <v>924.74666666666701</v>
      </c>
      <c r="AM58" s="10">
        <v>924.74666666666701</v>
      </c>
      <c r="AN58" s="10">
        <v>924.74666666666701</v>
      </c>
      <c r="AO58" s="10">
        <v>924.74666666666701</v>
      </c>
      <c r="AP58" s="10">
        <v>924.74666666666701</v>
      </c>
      <c r="AQ58" s="10">
        <v>924.74666666666701</v>
      </c>
      <c r="AR58" s="10">
        <v>924.74666666666701</v>
      </c>
      <c r="AS58" s="10">
        <v>924.74666666666701</v>
      </c>
    </row>
    <row r="59" spans="1:45" x14ac:dyDescent="0.2">
      <c r="A59" s="10" t="s">
        <v>119</v>
      </c>
      <c r="B59" s="10" t="s">
        <v>123</v>
      </c>
      <c r="C59" s="10" t="s">
        <v>111</v>
      </c>
      <c r="D59" s="11" t="str">
        <f>HYPERLINK("#Notes!A14","[note 11]")</f>
        <v>[note 11]</v>
      </c>
      <c r="E59" s="10">
        <v>0</v>
      </c>
      <c r="F59" s="10">
        <v>0</v>
      </c>
      <c r="G59" s="10">
        <v>2.4679696793555901</v>
      </c>
      <c r="H59" s="10">
        <v>15.6304746359188</v>
      </c>
      <c r="I59" s="10">
        <v>17.275787755489201</v>
      </c>
      <c r="J59" s="10">
        <v>75.023197939613098</v>
      </c>
      <c r="K59" s="10">
        <v>192.53690553707099</v>
      </c>
      <c r="L59" s="10">
        <v>371.63778288552601</v>
      </c>
      <c r="M59" s="10">
        <v>844.90147058310299</v>
      </c>
      <c r="N59" s="10">
        <v>1039.09074334921</v>
      </c>
      <c r="O59" s="10">
        <v>1218.3721471616</v>
      </c>
      <c r="P59" s="10">
        <v>1128.19080622824</v>
      </c>
      <c r="Q59" s="10">
        <v>958.07645757080002</v>
      </c>
      <c r="R59" s="10">
        <v>1092.0129930624601</v>
      </c>
      <c r="S59" s="10">
        <v>1243.2929770220801</v>
      </c>
      <c r="T59" s="10">
        <v>998.13426809662303</v>
      </c>
      <c r="U59" s="10">
        <v>1009.94117824823</v>
      </c>
      <c r="V59" s="10">
        <v>997.500352939506</v>
      </c>
      <c r="W59" s="10">
        <v>1365.8463959646101</v>
      </c>
      <c r="X59" s="10">
        <v>1737.36481397493</v>
      </c>
      <c r="Y59" s="10">
        <v>1639.8515136327801</v>
      </c>
      <c r="Z59" s="10">
        <v>1464.22205701751</v>
      </c>
      <c r="AA59" s="10">
        <v>2600.89374901773</v>
      </c>
      <c r="AB59" s="10">
        <v>2754.22839964168</v>
      </c>
      <c r="AC59" s="10">
        <v>2857.0332710348998</v>
      </c>
      <c r="AD59" s="10">
        <v>2932.3559454753899</v>
      </c>
      <c r="AE59" s="10">
        <v>3000.4399630774401</v>
      </c>
      <c r="AF59" s="10">
        <v>3059.6525243285901</v>
      </c>
      <c r="AG59" s="10">
        <v>3115.6220027280701</v>
      </c>
      <c r="AH59" s="10">
        <v>3163.84402228113</v>
      </c>
      <c r="AI59" s="10">
        <v>3181.2162250722599</v>
      </c>
      <c r="AJ59" s="10">
        <v>3193.7732704780901</v>
      </c>
      <c r="AK59" s="10">
        <v>3221.3416376536302</v>
      </c>
      <c r="AL59" s="10">
        <v>3157.6592448118699</v>
      </c>
      <c r="AM59" s="10">
        <v>3098.91292832525</v>
      </c>
      <c r="AN59" s="10">
        <v>3029.2074050533802</v>
      </c>
      <c r="AO59" s="10">
        <v>2999.83744109385</v>
      </c>
      <c r="AP59" s="10">
        <v>2982.8652933281801</v>
      </c>
      <c r="AQ59" s="10">
        <v>2980.3431985298198</v>
      </c>
      <c r="AR59" s="10">
        <v>2995.3091855733801</v>
      </c>
      <c r="AS59" s="10">
        <v>3012.08180480391</v>
      </c>
    </row>
    <row r="60" spans="1:45" x14ac:dyDescent="0.2">
      <c r="A60" s="10" t="s">
        <v>119</v>
      </c>
      <c r="B60" s="10" t="s">
        <v>124</v>
      </c>
      <c r="C60" s="10" t="s">
        <v>111</v>
      </c>
      <c r="D60" s="11"/>
      <c r="E60" s="10">
        <v>0</v>
      </c>
      <c r="F60" s="10">
        <v>0</v>
      </c>
      <c r="G60" s="10">
        <v>0</v>
      </c>
      <c r="H60" s="10">
        <v>0</v>
      </c>
      <c r="I60" s="10">
        <v>0</v>
      </c>
      <c r="J60" s="10">
        <v>2.9200000000000101</v>
      </c>
      <c r="K60" s="10">
        <v>13.71</v>
      </c>
      <c r="L60" s="10">
        <v>13.71</v>
      </c>
      <c r="M60" s="10">
        <v>13.51</v>
      </c>
      <c r="N60" s="10">
        <v>13.48</v>
      </c>
      <c r="O60" s="10">
        <v>13.61</v>
      </c>
      <c r="P60" s="10">
        <v>11.07</v>
      </c>
      <c r="Q60" s="10">
        <v>11.6</v>
      </c>
      <c r="R60" s="10">
        <v>9.8799999999999901</v>
      </c>
      <c r="S60" s="10">
        <v>9.3600000000000101</v>
      </c>
      <c r="T60" s="10">
        <v>9.3600000000000101</v>
      </c>
      <c r="U60" s="10">
        <v>10.8</v>
      </c>
      <c r="V60" s="10">
        <v>10.77</v>
      </c>
      <c r="W60" s="10">
        <v>10.77</v>
      </c>
      <c r="X60" s="10">
        <v>10.77</v>
      </c>
      <c r="Y60" s="10">
        <v>9.46999999999999</v>
      </c>
      <c r="Z60" s="10">
        <v>10.050000000000001</v>
      </c>
      <c r="AA60" s="10">
        <v>10.77</v>
      </c>
      <c r="AB60" s="10">
        <v>10.77</v>
      </c>
      <c r="AC60" s="10">
        <v>10.77</v>
      </c>
      <c r="AD60" s="10">
        <v>10.77</v>
      </c>
      <c r="AE60" s="10">
        <v>10.77</v>
      </c>
      <c r="AF60" s="10">
        <v>10.77</v>
      </c>
      <c r="AG60" s="10">
        <v>10.77</v>
      </c>
      <c r="AH60" s="10">
        <v>10.77</v>
      </c>
      <c r="AI60" s="10">
        <v>10.77</v>
      </c>
      <c r="AJ60" s="10">
        <v>10.77</v>
      </c>
      <c r="AK60" s="10">
        <v>10.77</v>
      </c>
      <c r="AL60" s="10">
        <v>10.77</v>
      </c>
      <c r="AM60" s="10">
        <v>10.77</v>
      </c>
      <c r="AN60" s="10">
        <v>10.77</v>
      </c>
      <c r="AO60" s="10">
        <v>10.77</v>
      </c>
      <c r="AP60" s="10">
        <v>10.77</v>
      </c>
      <c r="AQ60" s="10">
        <v>10.77</v>
      </c>
      <c r="AR60" s="10">
        <v>10.77</v>
      </c>
      <c r="AS60" s="10">
        <v>10.77</v>
      </c>
    </row>
    <row r="61" spans="1:45" ht="35" customHeight="1" x14ac:dyDescent="0.2">
      <c r="A61" s="10" t="s">
        <v>129</v>
      </c>
      <c r="B61" s="10" t="s">
        <v>125</v>
      </c>
      <c r="C61" s="10" t="s">
        <v>111</v>
      </c>
      <c r="D61" s="11"/>
      <c r="E61" s="10">
        <v>12132.4316351128</v>
      </c>
      <c r="F61" s="10">
        <v>12132.4316351128</v>
      </c>
      <c r="G61" s="10">
        <v>12132.4316351128</v>
      </c>
      <c r="H61" s="10">
        <v>12132.4316351128</v>
      </c>
      <c r="I61" s="10">
        <v>12132.4316351128</v>
      </c>
      <c r="J61" s="10">
        <v>12132.4316351128</v>
      </c>
      <c r="K61" s="10">
        <v>12132.4316351128</v>
      </c>
      <c r="L61" s="10">
        <v>12132.4316351128</v>
      </c>
      <c r="M61" s="10">
        <v>12132.4316351128</v>
      </c>
      <c r="N61" s="10">
        <v>11527.033403269301</v>
      </c>
      <c r="O61" s="10">
        <v>11062.4542171103</v>
      </c>
      <c r="P61" s="10">
        <v>11592.6854206632</v>
      </c>
      <c r="Q61" s="10">
        <v>11249.436602038801</v>
      </c>
      <c r="R61" s="10">
        <v>11323.588890160099</v>
      </c>
      <c r="S61" s="10">
        <v>11379.5267222818</v>
      </c>
      <c r="T61" s="10">
        <v>11578.6521137855</v>
      </c>
      <c r="U61" s="10">
        <v>11614.1972709616</v>
      </c>
      <c r="V61" s="10">
        <v>12510.813705533301</v>
      </c>
      <c r="W61" s="10">
        <v>12642.2061734827</v>
      </c>
      <c r="X61" s="10">
        <v>12700.868751046901</v>
      </c>
      <c r="Y61" s="10">
        <v>5086.0323019217003</v>
      </c>
      <c r="Z61" s="10">
        <v>4624.1001309232797</v>
      </c>
      <c r="AA61" s="10">
        <v>12181.199172766101</v>
      </c>
      <c r="AB61" s="10">
        <v>11837.475862703101</v>
      </c>
      <c r="AC61" s="10">
        <v>11884.6019434878</v>
      </c>
      <c r="AD61" s="10">
        <v>12196.579297100499</v>
      </c>
      <c r="AE61" s="10">
        <v>12404.7052283023</v>
      </c>
      <c r="AF61" s="10">
        <v>12537.176975795401</v>
      </c>
      <c r="AG61" s="10">
        <v>12580.116704892</v>
      </c>
      <c r="AH61" s="10">
        <v>12604.980699456901</v>
      </c>
      <c r="AI61" s="10">
        <v>12658.206941370199</v>
      </c>
      <c r="AJ61" s="10">
        <v>12614.136154468501</v>
      </c>
      <c r="AK61" s="10">
        <v>12680.1759506997</v>
      </c>
      <c r="AL61" s="10">
        <v>12587.956061366</v>
      </c>
      <c r="AM61" s="10">
        <v>12477.2164905193</v>
      </c>
      <c r="AN61" s="10">
        <v>12320.3956519322</v>
      </c>
      <c r="AO61" s="10">
        <v>12202.5618341231</v>
      </c>
      <c r="AP61" s="10">
        <v>12166.7242952375</v>
      </c>
      <c r="AQ61" s="10">
        <v>12328.575757583199</v>
      </c>
      <c r="AR61" s="10">
        <v>12423.759225137699</v>
      </c>
      <c r="AS61" s="10">
        <v>12421.7405211595</v>
      </c>
    </row>
    <row r="62" spans="1:45" x14ac:dyDescent="0.2">
      <c r="A62" s="10" t="s">
        <v>129</v>
      </c>
      <c r="B62" s="10" t="s">
        <v>123</v>
      </c>
      <c r="C62" s="10" t="s">
        <v>111</v>
      </c>
      <c r="D62" s="11"/>
      <c r="E62" s="10">
        <v>0</v>
      </c>
      <c r="F62" s="10">
        <v>0</v>
      </c>
      <c r="G62" s="10">
        <v>0</v>
      </c>
      <c r="H62" s="10">
        <v>0</v>
      </c>
      <c r="I62" s="10">
        <v>0</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25.430336243309299</v>
      </c>
      <c r="AB62" s="10">
        <v>49.529000816040501</v>
      </c>
      <c r="AC62" s="10">
        <v>74.746051317620896</v>
      </c>
      <c r="AD62" s="10">
        <v>102.492952229598</v>
      </c>
      <c r="AE62" s="10">
        <v>130.576080276878</v>
      </c>
      <c r="AF62" s="10">
        <v>158.69910459480801</v>
      </c>
      <c r="AG62" s="10">
        <v>186.17426956611601</v>
      </c>
      <c r="AH62" s="10">
        <v>213.64435593118</v>
      </c>
      <c r="AI62" s="10">
        <v>241.876749313468</v>
      </c>
      <c r="AJ62" s="10">
        <v>262.51492607822701</v>
      </c>
      <c r="AK62" s="10">
        <v>287.44905258448898</v>
      </c>
      <c r="AL62" s="10">
        <v>310.88631280374398</v>
      </c>
      <c r="AM62" s="10">
        <v>335.77736121672802</v>
      </c>
      <c r="AN62" s="10">
        <v>361.35106593133202</v>
      </c>
      <c r="AO62" s="10">
        <v>390.13919822126098</v>
      </c>
      <c r="AP62" s="10">
        <v>424.136849818359</v>
      </c>
      <c r="AQ62" s="10">
        <v>468.72604224239399</v>
      </c>
      <c r="AR62" s="10">
        <v>515.29230646801602</v>
      </c>
      <c r="AS62" s="10">
        <v>562.22259289693397</v>
      </c>
    </row>
    <row r="63" spans="1:45"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S63"/>
  <sheetViews>
    <sheetView workbookViewId="0"/>
  </sheetViews>
  <sheetFormatPr baseColWidth="10" defaultColWidth="13.33203125" defaultRowHeight="15" x14ac:dyDescent="0.2"/>
  <cols>
    <col min="1" max="1" width="46.33203125" customWidth="1"/>
    <col min="2" max="2" width="42.83203125" customWidth="1"/>
    <col min="3" max="3" width="7.83203125" customWidth="1"/>
    <col min="4" max="4" width="12.5" customWidth="1"/>
    <col min="5" max="45" width="9" customWidth="1"/>
    <col min="46" max="46" width="13.33203125" customWidth="1"/>
  </cols>
  <sheetData>
    <row r="1" spans="1:45" ht="21" x14ac:dyDescent="0.25">
      <c r="A1" s="5" t="s">
        <v>133</v>
      </c>
    </row>
    <row r="2" spans="1:45" x14ac:dyDescent="0.2">
      <c r="A2" t="s">
        <v>64</v>
      </c>
    </row>
    <row r="3" spans="1:45" ht="16" x14ac:dyDescent="0.2">
      <c r="A3" s="6" t="s">
        <v>65</v>
      </c>
      <c r="B3" s="6" t="s">
        <v>66</v>
      </c>
      <c r="C3" s="6" t="s">
        <v>67</v>
      </c>
      <c r="D3" s="6" t="s">
        <v>38</v>
      </c>
      <c r="E3" s="9" t="s">
        <v>68</v>
      </c>
      <c r="F3" s="9" t="s">
        <v>69</v>
      </c>
      <c r="G3" s="9" t="s">
        <v>70</v>
      </c>
      <c r="H3" s="9" t="s">
        <v>71</v>
      </c>
      <c r="I3" s="9" t="s">
        <v>72</v>
      </c>
      <c r="J3" s="9" t="s">
        <v>73</v>
      </c>
      <c r="K3" s="9" t="s">
        <v>74</v>
      </c>
      <c r="L3" s="9" t="s">
        <v>75</v>
      </c>
      <c r="M3" s="9" t="s">
        <v>76</v>
      </c>
      <c r="N3" s="9" t="s">
        <v>77</v>
      </c>
      <c r="O3" s="9" t="s">
        <v>78</v>
      </c>
      <c r="P3" s="9" t="s">
        <v>79</v>
      </c>
      <c r="Q3" s="9" t="s">
        <v>80</v>
      </c>
      <c r="R3" s="9" t="s">
        <v>81</v>
      </c>
      <c r="S3" s="9" t="s">
        <v>82</v>
      </c>
      <c r="T3" s="9" t="s">
        <v>83</v>
      </c>
      <c r="U3" s="9" t="s">
        <v>84</v>
      </c>
      <c r="V3" s="9" t="s">
        <v>85</v>
      </c>
      <c r="W3" s="9" t="s">
        <v>86</v>
      </c>
      <c r="X3" s="9" t="s">
        <v>87</v>
      </c>
      <c r="Y3" s="9" t="s">
        <v>88</v>
      </c>
      <c r="Z3" s="9" t="s">
        <v>89</v>
      </c>
      <c r="AA3" s="9" t="s">
        <v>90</v>
      </c>
      <c r="AB3" s="9" t="s">
        <v>91</v>
      </c>
      <c r="AC3" s="9" t="s">
        <v>92</v>
      </c>
      <c r="AD3" s="9" t="s">
        <v>93</v>
      </c>
      <c r="AE3" s="9" t="s">
        <v>94</v>
      </c>
      <c r="AF3" s="9" t="s">
        <v>95</v>
      </c>
      <c r="AG3" s="9" t="s">
        <v>96</v>
      </c>
      <c r="AH3" s="9" t="s">
        <v>97</v>
      </c>
      <c r="AI3" s="9" t="s">
        <v>98</v>
      </c>
      <c r="AJ3" s="9" t="s">
        <v>99</v>
      </c>
      <c r="AK3" s="9" t="s">
        <v>100</v>
      </c>
      <c r="AL3" s="9" t="s">
        <v>101</v>
      </c>
      <c r="AM3" s="9" t="s">
        <v>102</v>
      </c>
      <c r="AN3" s="9" t="s">
        <v>103</v>
      </c>
      <c r="AO3" s="9" t="s">
        <v>104</v>
      </c>
      <c r="AP3" s="9" t="s">
        <v>105</v>
      </c>
      <c r="AQ3" s="9" t="s">
        <v>106</v>
      </c>
      <c r="AR3" s="9" t="s">
        <v>107</v>
      </c>
      <c r="AS3" s="9" t="s">
        <v>108</v>
      </c>
    </row>
    <row r="4" spans="1:45" ht="35" customHeight="1" x14ac:dyDescent="0.2">
      <c r="A4" s="10" t="s">
        <v>109</v>
      </c>
      <c r="B4" s="10" t="s">
        <v>110</v>
      </c>
      <c r="C4" s="10" t="s">
        <v>111</v>
      </c>
      <c r="D4" s="11"/>
      <c r="E4" s="10">
        <v>157919.433693914</v>
      </c>
      <c r="F4" s="10">
        <v>159710.19896858701</v>
      </c>
      <c r="G4" s="10">
        <v>155783.17537677399</v>
      </c>
      <c r="H4" s="10">
        <v>157497.33528883301</v>
      </c>
      <c r="I4" s="10">
        <v>159218.37763073499</v>
      </c>
      <c r="J4" s="10">
        <v>157983.48491695401</v>
      </c>
      <c r="K4" s="10">
        <v>155233.01569830501</v>
      </c>
      <c r="L4" s="10">
        <v>152455.77877086101</v>
      </c>
      <c r="M4" s="10">
        <v>152789.702145435</v>
      </c>
      <c r="N4" s="10">
        <v>143078.483405495</v>
      </c>
      <c r="O4" s="10">
        <v>149001.949819067</v>
      </c>
      <c r="P4" s="10">
        <v>137294.17359316899</v>
      </c>
      <c r="Q4" s="10">
        <v>140802.07457902801</v>
      </c>
      <c r="R4" s="10">
        <v>141265.429904752</v>
      </c>
      <c r="S4" s="10">
        <v>134025.067332334</v>
      </c>
      <c r="T4" s="10">
        <v>136692.171100429</v>
      </c>
      <c r="U4" s="10">
        <v>138745.70634541201</v>
      </c>
      <c r="V4" s="10">
        <v>138526.705601625</v>
      </c>
      <c r="W4" s="10">
        <v>139845.10586646799</v>
      </c>
      <c r="X4" s="10">
        <v>138372.55251645</v>
      </c>
      <c r="Y4" s="10">
        <v>119888.16050909201</v>
      </c>
      <c r="Z4" s="10">
        <v>127032.860481553</v>
      </c>
      <c r="AA4" s="10">
        <v>132642.411448108</v>
      </c>
      <c r="AB4" s="10">
        <v>130096.842175393</v>
      </c>
      <c r="AC4" s="10">
        <v>129965.704966965</v>
      </c>
      <c r="AD4" s="10">
        <v>130177.434074697</v>
      </c>
      <c r="AE4" s="10">
        <v>130116.499713075</v>
      </c>
      <c r="AF4" s="10">
        <v>130204.825470803</v>
      </c>
      <c r="AG4" s="10">
        <v>130409.112654357</v>
      </c>
      <c r="AH4" s="10">
        <v>130924.46466492199</v>
      </c>
      <c r="AI4" s="10">
        <v>131437.10060561899</v>
      </c>
      <c r="AJ4" s="10">
        <v>131978.10061468699</v>
      </c>
      <c r="AK4" s="10">
        <v>132422.00067208899</v>
      </c>
      <c r="AL4" s="10">
        <v>132559.75897011001</v>
      </c>
      <c r="AM4" s="10">
        <v>132677.12478173099</v>
      </c>
      <c r="AN4" s="10">
        <v>132840.34184385301</v>
      </c>
      <c r="AO4" s="10">
        <v>133195.26273329399</v>
      </c>
      <c r="AP4" s="10">
        <v>133725.121732236</v>
      </c>
      <c r="AQ4" s="10">
        <v>134597.397597601</v>
      </c>
      <c r="AR4" s="10">
        <v>135517.62974192601</v>
      </c>
      <c r="AS4" s="10">
        <v>136403.41265535</v>
      </c>
    </row>
    <row r="5" spans="1:45" x14ac:dyDescent="0.2">
      <c r="A5" s="10" t="s">
        <v>112</v>
      </c>
      <c r="B5" s="10" t="s">
        <v>110</v>
      </c>
      <c r="C5" s="10" t="s">
        <v>111</v>
      </c>
      <c r="D5" s="11"/>
      <c r="E5" s="10">
        <v>145787.002058802</v>
      </c>
      <c r="F5" s="10">
        <v>147577.76733347401</v>
      </c>
      <c r="G5" s="10">
        <v>143650.74374166201</v>
      </c>
      <c r="H5" s="10">
        <v>145364.90365371999</v>
      </c>
      <c r="I5" s="10">
        <v>147085.94599562199</v>
      </c>
      <c r="J5" s="10">
        <v>145851.05328184101</v>
      </c>
      <c r="K5" s="10">
        <v>143100.58406319199</v>
      </c>
      <c r="L5" s="10">
        <v>140323.34713574799</v>
      </c>
      <c r="M5" s="10">
        <v>140657.27051032201</v>
      </c>
      <c r="N5" s="10">
        <v>131551.450002225</v>
      </c>
      <c r="O5" s="10">
        <v>137939.49560195699</v>
      </c>
      <c r="P5" s="10">
        <v>125701.48817250501</v>
      </c>
      <c r="Q5" s="10">
        <v>129552.637976989</v>
      </c>
      <c r="R5" s="10">
        <v>129941.84101459201</v>
      </c>
      <c r="S5" s="10">
        <v>122645.540610052</v>
      </c>
      <c r="T5" s="10">
        <v>125113.518986643</v>
      </c>
      <c r="U5" s="10">
        <v>127131.50907445</v>
      </c>
      <c r="V5" s="10">
        <v>126015.89189609099</v>
      </c>
      <c r="W5" s="10">
        <v>127202.899692985</v>
      </c>
      <c r="X5" s="10">
        <v>125671.683765403</v>
      </c>
      <c r="Y5" s="10">
        <v>114802.12820717</v>
      </c>
      <c r="Z5" s="10">
        <v>122408.76035062999</v>
      </c>
      <c r="AA5" s="10">
        <v>120435.781939099</v>
      </c>
      <c r="AB5" s="10">
        <v>118209.83731187299</v>
      </c>
      <c r="AC5" s="10">
        <v>118006.356972159</v>
      </c>
      <c r="AD5" s="10">
        <v>117878.361825367</v>
      </c>
      <c r="AE5" s="10">
        <v>117581.218404496</v>
      </c>
      <c r="AF5" s="10">
        <v>117508.949390412</v>
      </c>
      <c r="AG5" s="10">
        <v>117642.821679899</v>
      </c>
      <c r="AH5" s="10">
        <v>118105.839609534</v>
      </c>
      <c r="AI5" s="10">
        <v>118537.016914935</v>
      </c>
      <c r="AJ5" s="10">
        <v>119101.44953414</v>
      </c>
      <c r="AK5" s="10">
        <v>119454.37566880501</v>
      </c>
      <c r="AL5" s="10">
        <v>119660.91659594</v>
      </c>
      <c r="AM5" s="10">
        <v>119864.13092999499</v>
      </c>
      <c r="AN5" s="10">
        <v>120158.595125989</v>
      </c>
      <c r="AO5" s="10">
        <v>120602.56170095</v>
      </c>
      <c r="AP5" s="10">
        <v>121134.26058718</v>
      </c>
      <c r="AQ5" s="10">
        <v>121800.09579777499</v>
      </c>
      <c r="AR5" s="10">
        <v>122578.57821032</v>
      </c>
      <c r="AS5" s="10">
        <v>123419.449541294</v>
      </c>
    </row>
    <row r="6" spans="1:45" ht="35" customHeight="1" x14ac:dyDescent="0.2">
      <c r="A6" s="10" t="s">
        <v>113</v>
      </c>
      <c r="B6" s="10" t="s">
        <v>110</v>
      </c>
      <c r="C6" s="10" t="s">
        <v>111</v>
      </c>
      <c r="D6" s="11"/>
      <c r="E6" s="10">
        <v>1216.21</v>
      </c>
      <c r="F6" s="10">
        <v>1278.54</v>
      </c>
      <c r="G6" s="10">
        <v>1188.8499999999999</v>
      </c>
      <c r="H6" s="10">
        <v>949.05</v>
      </c>
      <c r="I6" s="10">
        <v>906.03</v>
      </c>
      <c r="J6" s="10">
        <v>1006.82</v>
      </c>
      <c r="K6" s="10">
        <v>916.51</v>
      </c>
      <c r="L6" s="10">
        <v>906.98</v>
      </c>
      <c r="M6" s="10">
        <v>914.5</v>
      </c>
      <c r="N6" s="10">
        <v>868.67</v>
      </c>
      <c r="O6" s="10">
        <v>965.39</v>
      </c>
      <c r="P6" s="10">
        <v>916.84</v>
      </c>
      <c r="Q6" s="10">
        <v>979.98000000000104</v>
      </c>
      <c r="R6" s="10">
        <v>1085.43</v>
      </c>
      <c r="S6" s="10">
        <v>1281.9000000000001</v>
      </c>
      <c r="T6" s="10">
        <v>1032.9100000000001</v>
      </c>
      <c r="U6" s="10">
        <v>1542</v>
      </c>
      <c r="V6" s="10">
        <v>1520.3</v>
      </c>
      <c r="W6" s="10">
        <v>1480.22</v>
      </c>
      <c r="X6" s="10">
        <v>1451.7</v>
      </c>
      <c r="Y6" s="10">
        <v>1420.92</v>
      </c>
      <c r="Z6" s="10">
        <v>1500.92</v>
      </c>
      <c r="AA6" s="10">
        <v>1498.85512565254</v>
      </c>
      <c r="AB6" s="10">
        <v>1493.7583914055001</v>
      </c>
      <c r="AC6" s="10">
        <v>1492.2054671783101</v>
      </c>
      <c r="AD6" s="10">
        <v>1492.2054625624501</v>
      </c>
      <c r="AE6" s="10">
        <v>1492.2054376168201</v>
      </c>
      <c r="AF6" s="10">
        <v>1492.2053817521801</v>
      </c>
      <c r="AG6" s="10">
        <v>1492.2053128385501</v>
      </c>
      <c r="AH6" s="10">
        <v>1492.2052612968801</v>
      </c>
      <c r="AI6" s="10">
        <v>1492.20522583304</v>
      </c>
      <c r="AJ6" s="10">
        <v>1492.20532276212</v>
      </c>
      <c r="AK6" s="10">
        <v>1492.26009261536</v>
      </c>
      <c r="AL6" s="10">
        <v>1492.4980153757799</v>
      </c>
      <c r="AM6" s="10">
        <v>1492.7915439892499</v>
      </c>
      <c r="AN6" s="10">
        <v>1494.48741079308</v>
      </c>
      <c r="AO6" s="10">
        <v>1495.92355393977</v>
      </c>
      <c r="AP6" s="10">
        <v>1496.7260767657399</v>
      </c>
      <c r="AQ6" s="10">
        <v>1497.5981874413901</v>
      </c>
      <c r="AR6" s="10">
        <v>1499.6022624805901</v>
      </c>
      <c r="AS6" s="10">
        <v>1505.1608571132799</v>
      </c>
    </row>
    <row r="7" spans="1:45" x14ac:dyDescent="0.2">
      <c r="A7" s="10" t="s">
        <v>114</v>
      </c>
      <c r="B7" s="10" t="s">
        <v>110</v>
      </c>
      <c r="C7" s="10" t="s">
        <v>111</v>
      </c>
      <c r="D7" s="11" t="str">
        <f>HYPERLINK("#Notes!A9","[note 6]")</f>
        <v>[note 6]</v>
      </c>
      <c r="E7" s="10">
        <v>12156.63</v>
      </c>
      <c r="F7" s="10">
        <v>12836.24</v>
      </c>
      <c r="G7" s="10">
        <v>11345.06</v>
      </c>
      <c r="H7" s="10">
        <v>11735.78</v>
      </c>
      <c r="I7" s="10">
        <v>12221.72</v>
      </c>
      <c r="J7" s="10">
        <v>12659.66</v>
      </c>
      <c r="K7" s="10">
        <v>11976.7</v>
      </c>
      <c r="L7" s="10">
        <v>11755.42</v>
      </c>
      <c r="M7" s="10">
        <v>13824.42</v>
      </c>
      <c r="N7" s="10">
        <v>12345.01</v>
      </c>
      <c r="O7" s="10">
        <v>12974.83</v>
      </c>
      <c r="P7" s="10">
        <v>12296.25</v>
      </c>
      <c r="Q7" s="10">
        <v>13042.07</v>
      </c>
      <c r="R7" s="10">
        <v>13316.03</v>
      </c>
      <c r="S7" s="10">
        <v>12450.61</v>
      </c>
      <c r="T7" s="10">
        <v>13122.97</v>
      </c>
      <c r="U7" s="10">
        <v>14188.26</v>
      </c>
      <c r="V7" s="10">
        <v>14202.83</v>
      </c>
      <c r="W7" s="10">
        <v>14354.25</v>
      </c>
      <c r="X7" s="10">
        <v>14293.83</v>
      </c>
      <c r="Y7" s="10">
        <v>12938.93</v>
      </c>
      <c r="Z7" s="10">
        <v>13706.54</v>
      </c>
      <c r="AA7" s="10">
        <v>13523.3038637765</v>
      </c>
      <c r="AB7" s="10">
        <v>13294.9056289236</v>
      </c>
      <c r="AC7" s="10">
        <v>13230.8552199437</v>
      </c>
      <c r="AD7" s="10">
        <v>13256.101898926499</v>
      </c>
      <c r="AE7" s="10">
        <v>13344.3174276998</v>
      </c>
      <c r="AF7" s="10">
        <v>13454.329950671899</v>
      </c>
      <c r="AG7" s="10">
        <v>13570.6261490132</v>
      </c>
      <c r="AH7" s="10">
        <v>13676.547834268</v>
      </c>
      <c r="AI7" s="10">
        <v>13806.716362348099</v>
      </c>
      <c r="AJ7" s="10">
        <v>13947.459708881801</v>
      </c>
      <c r="AK7" s="10">
        <v>14079.9673302759</v>
      </c>
      <c r="AL7" s="10">
        <v>14210.654253222599</v>
      </c>
      <c r="AM7" s="10">
        <v>14327.2010073969</v>
      </c>
      <c r="AN7" s="10">
        <v>14443.077314746701</v>
      </c>
      <c r="AO7" s="10">
        <v>14593.2028504832</v>
      </c>
      <c r="AP7" s="10">
        <v>14749.854834224299</v>
      </c>
      <c r="AQ7" s="10">
        <v>14891.520126868299</v>
      </c>
      <c r="AR7" s="10">
        <v>15006.889522728899</v>
      </c>
      <c r="AS7" s="10">
        <v>15119.409130681001</v>
      </c>
    </row>
    <row r="8" spans="1:45" x14ac:dyDescent="0.2">
      <c r="A8" s="10" t="s">
        <v>115</v>
      </c>
      <c r="B8" s="10" t="s">
        <v>110</v>
      </c>
      <c r="C8" s="10" t="s">
        <v>111</v>
      </c>
      <c r="D8" s="11" t="str">
        <f>HYPERLINK("#Notes!A10","[note 7]")</f>
        <v>[note 7]</v>
      </c>
      <c r="E8" s="10">
        <v>46806.76</v>
      </c>
      <c r="F8" s="10">
        <v>48146.45</v>
      </c>
      <c r="G8" s="10">
        <v>47437.4200000001</v>
      </c>
      <c r="H8" s="10">
        <v>48282.18</v>
      </c>
      <c r="I8" s="10">
        <v>49280.89</v>
      </c>
      <c r="J8" s="10">
        <v>47753.480000000098</v>
      </c>
      <c r="K8" s="10">
        <v>46523.21</v>
      </c>
      <c r="L8" s="10">
        <v>44880.5</v>
      </c>
      <c r="M8" s="10">
        <v>45316.24</v>
      </c>
      <c r="N8" s="10">
        <v>43945.05</v>
      </c>
      <c r="O8" s="10">
        <v>48374.92</v>
      </c>
      <c r="P8" s="10">
        <v>39984.119999999901</v>
      </c>
      <c r="Q8" s="10">
        <v>43294.530000000101</v>
      </c>
      <c r="R8" s="10">
        <v>43545.1</v>
      </c>
      <c r="S8" s="10">
        <v>37392.89</v>
      </c>
      <c r="T8" s="10">
        <v>38646</v>
      </c>
      <c r="U8" s="10">
        <v>39452.17</v>
      </c>
      <c r="V8" s="10">
        <v>38177.03</v>
      </c>
      <c r="W8" s="10">
        <v>39237.419999999896</v>
      </c>
      <c r="X8" s="10">
        <v>38074.210000000101</v>
      </c>
      <c r="Y8" s="10">
        <v>38618.500000000102</v>
      </c>
      <c r="Z8" s="10">
        <v>40854.140000000101</v>
      </c>
      <c r="AA8" s="10">
        <v>36132.987879695997</v>
      </c>
      <c r="AB8" s="10">
        <v>34088.811700946797</v>
      </c>
      <c r="AC8" s="10">
        <v>34415.545365400802</v>
      </c>
      <c r="AD8" s="10">
        <v>34489.161660077603</v>
      </c>
      <c r="AE8" s="10">
        <v>34512.438625477698</v>
      </c>
      <c r="AF8" s="10">
        <v>34757.334021368901</v>
      </c>
      <c r="AG8" s="10">
        <v>35120.557038110797</v>
      </c>
      <c r="AH8" s="10">
        <v>35869.551657551201</v>
      </c>
      <c r="AI8" s="10">
        <v>36694.399670018698</v>
      </c>
      <c r="AJ8" s="10">
        <v>37507.885738710698</v>
      </c>
      <c r="AK8" s="10">
        <v>38014.413603992602</v>
      </c>
      <c r="AL8" s="10">
        <v>38375.739418137899</v>
      </c>
      <c r="AM8" s="10">
        <v>38690.593595030703</v>
      </c>
      <c r="AN8" s="10">
        <v>39017.979503289098</v>
      </c>
      <c r="AO8" s="10">
        <v>39351.555197817099</v>
      </c>
      <c r="AP8" s="10">
        <v>39693.331720095797</v>
      </c>
      <c r="AQ8" s="10">
        <v>40061.447173021501</v>
      </c>
      <c r="AR8" s="10">
        <v>40437.0671219867</v>
      </c>
      <c r="AS8" s="10">
        <v>40844.508560210903</v>
      </c>
    </row>
    <row r="9" spans="1:45" x14ac:dyDescent="0.2">
      <c r="A9" s="10" t="s">
        <v>116</v>
      </c>
      <c r="B9" s="10" t="s">
        <v>110</v>
      </c>
      <c r="C9" s="10" t="s">
        <v>111</v>
      </c>
      <c r="D9" s="11" t="str">
        <f>HYPERLINK("#Notes!A11","[note 8]")</f>
        <v>[note 8]</v>
      </c>
      <c r="E9" s="10">
        <v>2244.73827744339</v>
      </c>
      <c r="F9" s="10">
        <v>2145.9535521161802</v>
      </c>
      <c r="G9" s="10">
        <v>2011.8593532053101</v>
      </c>
      <c r="H9" s="10">
        <v>1946.92177605809</v>
      </c>
      <c r="I9" s="10">
        <v>1917.51298843986</v>
      </c>
      <c r="J9" s="10">
        <v>1760.8528644742501</v>
      </c>
      <c r="K9" s="10">
        <v>1863.4899382281501</v>
      </c>
      <c r="L9" s="10">
        <v>1775.6821334357501</v>
      </c>
      <c r="M9" s="10">
        <v>1593.64182131243</v>
      </c>
      <c r="N9" s="10">
        <v>1231.3699221051299</v>
      </c>
      <c r="O9" s="10">
        <v>1394.19105898467</v>
      </c>
      <c r="P9" s="10">
        <v>1279.54135250324</v>
      </c>
      <c r="Q9" s="10">
        <v>1198.7721676696799</v>
      </c>
      <c r="R9" s="10">
        <v>1347.09347972713</v>
      </c>
      <c r="S9" s="10">
        <v>1359.67348400471</v>
      </c>
      <c r="T9" s="10">
        <v>1308.97447319343</v>
      </c>
      <c r="U9" s="10">
        <v>968.35095442941599</v>
      </c>
      <c r="V9" s="10">
        <v>921.40417630561103</v>
      </c>
      <c r="W9" s="10">
        <v>887.590852793556</v>
      </c>
      <c r="X9" s="10">
        <v>997.59667622050199</v>
      </c>
      <c r="Y9" s="10">
        <v>1021.12720741378</v>
      </c>
      <c r="Z9" s="10">
        <v>1081.27706697239</v>
      </c>
      <c r="AA9" s="10">
        <v>959.57696022568405</v>
      </c>
      <c r="AB9" s="10">
        <v>960.97061953698801</v>
      </c>
      <c r="AC9" s="10">
        <v>961.43976633817999</v>
      </c>
      <c r="AD9" s="10">
        <v>969.57856402855202</v>
      </c>
      <c r="AE9" s="10">
        <v>963.034552664182</v>
      </c>
      <c r="AF9" s="10">
        <v>959.13591805329997</v>
      </c>
      <c r="AG9" s="10">
        <v>953.81671209237504</v>
      </c>
      <c r="AH9" s="10">
        <v>950.87482064954804</v>
      </c>
      <c r="AI9" s="10">
        <v>948.11176500100703</v>
      </c>
      <c r="AJ9" s="10">
        <v>943.29150894636405</v>
      </c>
      <c r="AK9" s="10">
        <v>936.51924255633503</v>
      </c>
      <c r="AL9" s="10">
        <v>930.81200364037397</v>
      </c>
      <c r="AM9" s="10">
        <v>925.14533892533302</v>
      </c>
      <c r="AN9" s="10">
        <v>919.85351215579396</v>
      </c>
      <c r="AO9" s="10">
        <v>914.473095444558</v>
      </c>
      <c r="AP9" s="10">
        <v>910.33645841718305</v>
      </c>
      <c r="AQ9" s="10">
        <v>903.43139546452505</v>
      </c>
      <c r="AR9" s="10">
        <v>897.21262485680495</v>
      </c>
      <c r="AS9" s="10">
        <v>891.66527917481403</v>
      </c>
    </row>
    <row r="10" spans="1:45" x14ac:dyDescent="0.2">
      <c r="A10" s="10" t="s">
        <v>117</v>
      </c>
      <c r="B10" s="10" t="s">
        <v>110</v>
      </c>
      <c r="C10" s="10" t="s">
        <v>111</v>
      </c>
      <c r="D10" s="11" t="str">
        <f>HYPERLINK("#Notes!A11","[note 8]")</f>
        <v>[note 8]</v>
      </c>
      <c r="E10" s="10">
        <v>32162.010000999999</v>
      </c>
      <c r="F10" s="10">
        <v>32151.490000999998</v>
      </c>
      <c r="G10" s="10">
        <v>30431.870000999999</v>
      </c>
      <c r="H10" s="10">
        <v>30998.970001000002</v>
      </c>
      <c r="I10" s="10">
        <v>30162.610001000001</v>
      </c>
      <c r="J10" s="10">
        <v>29711.560001000002</v>
      </c>
      <c r="K10" s="10">
        <v>28769.710000999999</v>
      </c>
      <c r="L10" s="10">
        <v>27868.600000999999</v>
      </c>
      <c r="M10" s="10">
        <v>27605.21</v>
      </c>
      <c r="N10" s="10">
        <v>23692.81</v>
      </c>
      <c r="O10" s="10">
        <v>24794.29</v>
      </c>
      <c r="P10" s="10">
        <v>23205.3</v>
      </c>
      <c r="Q10" s="10">
        <v>22918.87</v>
      </c>
      <c r="R10" s="10">
        <v>22801.53</v>
      </c>
      <c r="S10" s="10">
        <v>22314.51</v>
      </c>
      <c r="T10" s="10">
        <v>22315.29</v>
      </c>
      <c r="U10" s="10">
        <v>20845.28</v>
      </c>
      <c r="V10" s="10">
        <v>21176.48</v>
      </c>
      <c r="W10" s="10">
        <v>21526</v>
      </c>
      <c r="X10" s="10">
        <v>21533.89</v>
      </c>
      <c r="Y10" s="10">
        <v>20126.13</v>
      </c>
      <c r="Z10" s="10">
        <v>20968.32</v>
      </c>
      <c r="AA10" s="10">
        <v>20776.459440261398</v>
      </c>
      <c r="AB10" s="10">
        <v>20319.7322568856</v>
      </c>
      <c r="AC10" s="10">
        <v>19979.5422151946</v>
      </c>
      <c r="AD10" s="10">
        <v>20011.743225503</v>
      </c>
      <c r="AE10" s="10">
        <v>20044.582396020902</v>
      </c>
      <c r="AF10" s="10">
        <v>20069.608828799901</v>
      </c>
      <c r="AG10" s="10">
        <v>20171.481766904501</v>
      </c>
      <c r="AH10" s="10">
        <v>20295.070409735399</v>
      </c>
      <c r="AI10" s="10">
        <v>20455.846544772099</v>
      </c>
      <c r="AJ10" s="10">
        <v>20640.834071055098</v>
      </c>
      <c r="AK10" s="10">
        <v>20837.994873262502</v>
      </c>
      <c r="AL10" s="10">
        <v>21053.8069700122</v>
      </c>
      <c r="AM10" s="10">
        <v>21295.576817540801</v>
      </c>
      <c r="AN10" s="10">
        <v>21554.805662851399</v>
      </c>
      <c r="AO10" s="10">
        <v>21872.6625710238</v>
      </c>
      <c r="AP10" s="10">
        <v>22215.200128162898</v>
      </c>
      <c r="AQ10" s="10">
        <v>22587.744781702899</v>
      </c>
      <c r="AR10" s="10">
        <v>22993.842930523799</v>
      </c>
      <c r="AS10" s="10">
        <v>23430.623900627001</v>
      </c>
    </row>
    <row r="11" spans="1:45" x14ac:dyDescent="0.2">
      <c r="A11" s="10" t="s">
        <v>118</v>
      </c>
      <c r="B11" s="10" t="s">
        <v>110</v>
      </c>
      <c r="C11" s="10" t="s">
        <v>111</v>
      </c>
      <c r="D11" s="11" t="str">
        <f>HYPERLINK("#Notes!A12","[note 9]")</f>
        <v>[note 9]</v>
      </c>
      <c r="E11" s="10">
        <v>6802.9499999999898</v>
      </c>
      <c r="F11" s="10">
        <v>6758.63</v>
      </c>
      <c r="G11" s="10">
        <v>6292.3599999999897</v>
      </c>
      <c r="H11" s="10">
        <v>6081.5599999999804</v>
      </c>
      <c r="I11" s="10">
        <v>6815.79000000001</v>
      </c>
      <c r="J11" s="10">
        <v>6722.4099999999798</v>
      </c>
      <c r="K11" s="10">
        <v>6245.3599999999897</v>
      </c>
      <c r="L11" s="10">
        <v>5962.77</v>
      </c>
      <c r="M11" s="10">
        <v>6137.1499999999896</v>
      </c>
      <c r="N11" s="10">
        <v>5603.34</v>
      </c>
      <c r="O11" s="10">
        <v>5858.2699999999904</v>
      </c>
      <c r="P11" s="10">
        <v>5125.41</v>
      </c>
      <c r="Q11" s="10">
        <v>5596.7200000000103</v>
      </c>
      <c r="R11" s="10">
        <v>5689.7700000000104</v>
      </c>
      <c r="S11" s="10">
        <v>5068.3999999999996</v>
      </c>
      <c r="T11" s="10">
        <v>5261.1900000000096</v>
      </c>
      <c r="U11" s="10">
        <v>5752.94</v>
      </c>
      <c r="V11" s="10">
        <v>5525.2600000000102</v>
      </c>
      <c r="W11" s="10">
        <v>5445.7435369033901</v>
      </c>
      <c r="X11" s="10">
        <v>5440.4888586001098</v>
      </c>
      <c r="Y11" s="10">
        <v>5069.5663948157598</v>
      </c>
      <c r="Z11" s="10">
        <v>5227.1627222581001</v>
      </c>
      <c r="AA11" s="10">
        <v>5092.9668910960199</v>
      </c>
      <c r="AB11" s="10">
        <v>5083.2032344751997</v>
      </c>
      <c r="AC11" s="10">
        <v>5011.7349555333203</v>
      </c>
      <c r="AD11" s="10">
        <v>4960.9646814397602</v>
      </c>
      <c r="AE11" s="10">
        <v>5021.5373128809997</v>
      </c>
      <c r="AF11" s="10">
        <v>5075.1414950850303</v>
      </c>
      <c r="AG11" s="10">
        <v>5147.5942543797801</v>
      </c>
      <c r="AH11" s="10">
        <v>5192.5552543457898</v>
      </c>
      <c r="AI11" s="10">
        <v>5224.3025991965296</v>
      </c>
      <c r="AJ11" s="10">
        <v>5263.9408126584103</v>
      </c>
      <c r="AK11" s="10">
        <v>5296.3988843943898</v>
      </c>
      <c r="AL11" s="10">
        <v>5330.3837934037101</v>
      </c>
      <c r="AM11" s="10">
        <v>5364.1855972706298</v>
      </c>
      <c r="AN11" s="10">
        <v>5404.0898545034097</v>
      </c>
      <c r="AO11" s="10">
        <v>5451.79609238802</v>
      </c>
      <c r="AP11" s="10">
        <v>5499.3236474455598</v>
      </c>
      <c r="AQ11" s="10">
        <v>5546.4313961014004</v>
      </c>
      <c r="AR11" s="10">
        <v>5595.29217388302</v>
      </c>
      <c r="AS11" s="10">
        <v>5633.7995103303001</v>
      </c>
    </row>
    <row r="12" spans="1:45" x14ac:dyDescent="0.2">
      <c r="A12" s="10" t="s">
        <v>119</v>
      </c>
      <c r="B12" s="10" t="s">
        <v>110</v>
      </c>
      <c r="C12" s="10" t="s">
        <v>111</v>
      </c>
      <c r="D12" s="11"/>
      <c r="E12" s="10">
        <v>56530.135415471101</v>
      </c>
      <c r="F12" s="10">
        <v>56392.895415471103</v>
      </c>
      <c r="G12" s="10">
        <v>57075.756022569003</v>
      </c>
      <c r="H12" s="10">
        <v>57502.873511774502</v>
      </c>
      <c r="I12" s="10">
        <v>57913.824641295199</v>
      </c>
      <c r="J12" s="10">
        <v>58368.702051479297</v>
      </c>
      <c r="K12" s="10">
        <v>58938.035759076804</v>
      </c>
      <c r="L12" s="10">
        <v>59305.826636425198</v>
      </c>
      <c r="M12" s="10">
        <v>57398.540324122798</v>
      </c>
      <c r="N12" s="10">
        <v>55392.233483389398</v>
      </c>
      <c r="O12" s="10">
        <v>54640.058760082298</v>
      </c>
      <c r="P12" s="10">
        <v>54486.712240665402</v>
      </c>
      <c r="Q12" s="10">
        <v>53771.132411357998</v>
      </c>
      <c r="R12" s="10">
        <v>53480.476425024797</v>
      </c>
      <c r="S12" s="10">
        <v>54157.083848329101</v>
      </c>
      <c r="T12" s="10">
        <v>55004.836627235498</v>
      </c>
      <c r="U12" s="10">
        <v>55996.705390982199</v>
      </c>
      <c r="V12" s="10">
        <v>57003.401425319098</v>
      </c>
      <c r="W12" s="10">
        <v>56913.881476770897</v>
      </c>
      <c r="X12" s="10">
        <v>56580.836981629102</v>
      </c>
      <c r="Y12" s="10">
        <v>40692.986906862199</v>
      </c>
      <c r="Z12" s="10">
        <v>43694.500692322697</v>
      </c>
      <c r="AA12" s="10">
        <v>54658.261287400099</v>
      </c>
      <c r="AB12" s="10">
        <v>54855.460343218801</v>
      </c>
      <c r="AC12" s="10">
        <v>54874.381977375997</v>
      </c>
      <c r="AD12" s="10">
        <v>54997.678582159097</v>
      </c>
      <c r="AE12" s="10">
        <v>54738.383960714498</v>
      </c>
      <c r="AF12" s="10">
        <v>54397.0698750714</v>
      </c>
      <c r="AG12" s="10">
        <v>53952.8314210182</v>
      </c>
      <c r="AH12" s="10">
        <v>53447.659427074897</v>
      </c>
      <c r="AI12" s="10">
        <v>52815.518438449501</v>
      </c>
      <c r="AJ12" s="10">
        <v>52182.483451672</v>
      </c>
      <c r="AK12" s="10">
        <v>51764.4466449924</v>
      </c>
      <c r="AL12" s="10">
        <v>51165.864516317597</v>
      </c>
      <c r="AM12" s="10">
        <v>50581.630881577803</v>
      </c>
      <c r="AN12" s="10">
        <v>50006.048585513301</v>
      </c>
      <c r="AO12" s="10">
        <v>49515.6493721976</v>
      </c>
      <c r="AP12" s="10">
        <v>49160.348867124798</v>
      </c>
      <c r="AQ12" s="10">
        <v>49109.224537000497</v>
      </c>
      <c r="AR12" s="10">
        <v>49087.723105465702</v>
      </c>
      <c r="AS12" s="10">
        <v>48978.245417212602</v>
      </c>
    </row>
    <row r="13" spans="1:45" ht="35" customHeight="1" x14ac:dyDescent="0.2">
      <c r="A13" s="10" t="s">
        <v>109</v>
      </c>
      <c r="B13" s="10" t="s">
        <v>120</v>
      </c>
      <c r="C13" s="10" t="s">
        <v>111</v>
      </c>
      <c r="D13" s="11"/>
      <c r="E13" s="10">
        <v>27939.256561931401</v>
      </c>
      <c r="F13" s="10">
        <v>28205.5565619314</v>
      </c>
      <c r="G13" s="10">
        <v>28281.049199349902</v>
      </c>
      <c r="H13" s="10">
        <v>28534.314183598799</v>
      </c>
      <c r="I13" s="10">
        <v>29142.639999999999</v>
      </c>
      <c r="J13" s="10">
        <v>29978.97</v>
      </c>
      <c r="K13" s="10">
        <v>29682.76</v>
      </c>
      <c r="L13" s="10">
        <v>29375.58</v>
      </c>
      <c r="M13" s="10">
        <v>29389.84</v>
      </c>
      <c r="N13" s="10">
        <v>27663.79</v>
      </c>
      <c r="O13" s="10">
        <v>28275.588616360001</v>
      </c>
      <c r="P13" s="10">
        <v>27332.860101677099</v>
      </c>
      <c r="Q13" s="10">
        <v>27367.459066427</v>
      </c>
      <c r="R13" s="10">
        <v>27195.765343684801</v>
      </c>
      <c r="S13" s="10">
        <v>26036.419260530201</v>
      </c>
      <c r="T13" s="10">
        <v>26097.921066504899</v>
      </c>
      <c r="U13" s="10">
        <v>26147.907285247598</v>
      </c>
      <c r="V13" s="10">
        <v>25773.358667679098</v>
      </c>
      <c r="W13" s="10">
        <v>25844.779720104001</v>
      </c>
      <c r="X13" s="10">
        <v>25454.525871232101</v>
      </c>
      <c r="Y13" s="10">
        <v>24134.433229789</v>
      </c>
      <c r="Z13" s="10">
        <v>24646.071884545501</v>
      </c>
      <c r="AA13" s="10">
        <v>24338.992717543799</v>
      </c>
      <c r="AB13" s="10">
        <v>23760.302655013402</v>
      </c>
      <c r="AC13" s="10">
        <v>23634.276867846202</v>
      </c>
      <c r="AD13" s="10">
        <v>23939.051654859599</v>
      </c>
      <c r="AE13" s="10">
        <v>24237.996261300199</v>
      </c>
      <c r="AF13" s="10">
        <v>24624.422628677999</v>
      </c>
      <c r="AG13" s="10">
        <v>25125.0030518571</v>
      </c>
      <c r="AH13" s="10">
        <v>25721.993830567098</v>
      </c>
      <c r="AI13" s="10">
        <v>26432.283458793001</v>
      </c>
      <c r="AJ13" s="10">
        <v>26996.593951994899</v>
      </c>
      <c r="AK13" s="10">
        <v>27670.132272364201</v>
      </c>
      <c r="AL13" s="10">
        <v>28344.1375400586</v>
      </c>
      <c r="AM13" s="10">
        <v>28989.924079116099</v>
      </c>
      <c r="AN13" s="10">
        <v>29655.334138321701</v>
      </c>
      <c r="AO13" s="10">
        <v>30352.277114260502</v>
      </c>
      <c r="AP13" s="10">
        <v>31067.556416507101</v>
      </c>
      <c r="AQ13" s="10">
        <v>31843.128285729399</v>
      </c>
      <c r="AR13" s="10">
        <v>32526.962317283698</v>
      </c>
      <c r="AS13" s="10">
        <v>33199.168424132498</v>
      </c>
    </row>
    <row r="14" spans="1:45" x14ac:dyDescent="0.2">
      <c r="A14" s="10" t="s">
        <v>109</v>
      </c>
      <c r="B14" s="10" t="s">
        <v>121</v>
      </c>
      <c r="C14" s="10" t="s">
        <v>111</v>
      </c>
      <c r="D14" s="11"/>
      <c r="E14" s="10">
        <v>57077.04</v>
      </c>
      <c r="F14" s="10">
        <v>57814.27</v>
      </c>
      <c r="G14" s="10">
        <v>55233.980000000098</v>
      </c>
      <c r="H14" s="10">
        <v>56701.37</v>
      </c>
      <c r="I14" s="10">
        <v>57079.88</v>
      </c>
      <c r="J14" s="10">
        <v>55383.590000000098</v>
      </c>
      <c r="K14" s="10">
        <v>52633.07</v>
      </c>
      <c r="L14" s="10">
        <v>49960.94</v>
      </c>
      <c r="M14" s="10">
        <v>51502.33</v>
      </c>
      <c r="N14" s="10">
        <v>46827.6000000001</v>
      </c>
      <c r="O14" s="10">
        <v>51630.46</v>
      </c>
      <c r="P14" s="10">
        <v>42907.269999999902</v>
      </c>
      <c r="Q14" s="10">
        <v>46853.110000000102</v>
      </c>
      <c r="R14" s="10">
        <v>47429.36</v>
      </c>
      <c r="S14" s="10">
        <v>40427.42</v>
      </c>
      <c r="T14" s="10">
        <v>41895.71</v>
      </c>
      <c r="U14" s="10">
        <v>43058.380000000099</v>
      </c>
      <c r="V14" s="10">
        <v>42171.340000000098</v>
      </c>
      <c r="W14" s="10">
        <v>43144.269999999902</v>
      </c>
      <c r="X14" s="10">
        <v>42418.95</v>
      </c>
      <c r="Y14" s="10">
        <v>41549.93</v>
      </c>
      <c r="Z14" s="10">
        <v>44587.400000000103</v>
      </c>
      <c r="AA14" s="10">
        <v>39747.624193523101</v>
      </c>
      <c r="AB14" s="10">
        <v>37872.906438133301</v>
      </c>
      <c r="AC14" s="10">
        <v>38063.896952102601</v>
      </c>
      <c r="AD14" s="10">
        <v>37952.451019985499</v>
      </c>
      <c r="AE14" s="10">
        <v>38010.569439129897</v>
      </c>
      <c r="AF14" s="10">
        <v>38232.397346161997</v>
      </c>
      <c r="AG14" s="10">
        <v>38570.043230645599</v>
      </c>
      <c r="AH14" s="10">
        <v>39201.254851932899</v>
      </c>
      <c r="AI14" s="10">
        <v>39843.610140698998</v>
      </c>
      <c r="AJ14" s="10">
        <v>40679.4169842868</v>
      </c>
      <c r="AK14" s="10">
        <v>41130.038393001203</v>
      </c>
      <c r="AL14" s="10">
        <v>41496.895334051696</v>
      </c>
      <c r="AM14" s="10">
        <v>41838.239554166699</v>
      </c>
      <c r="AN14" s="10">
        <v>42290.961657877597</v>
      </c>
      <c r="AO14" s="10">
        <v>42796.556154844402</v>
      </c>
      <c r="AP14" s="10">
        <v>43354.323644852499</v>
      </c>
      <c r="AQ14" s="10">
        <v>43838.150156515301</v>
      </c>
      <c r="AR14" s="10">
        <v>44289.333158823902</v>
      </c>
      <c r="AS14" s="10">
        <v>44765.406924973198</v>
      </c>
    </row>
    <row r="15" spans="1:45" x14ac:dyDescent="0.2">
      <c r="A15" s="10" t="s">
        <v>109</v>
      </c>
      <c r="B15" s="10" t="s">
        <v>122</v>
      </c>
      <c r="C15" s="10" t="s">
        <v>111</v>
      </c>
      <c r="D15" s="11"/>
      <c r="E15" s="10">
        <v>67747.538853539707</v>
      </c>
      <c r="F15" s="10">
        <v>68743.448853539696</v>
      </c>
      <c r="G15" s="10">
        <v>67873.458853539705</v>
      </c>
      <c r="H15" s="10">
        <v>68268.268853539703</v>
      </c>
      <c r="I15" s="10">
        <v>69170.828853539701</v>
      </c>
      <c r="J15" s="10">
        <v>69092.568853539706</v>
      </c>
      <c r="K15" s="10">
        <v>69269.088853539695</v>
      </c>
      <c r="L15" s="10">
        <v>69054.418853539697</v>
      </c>
      <c r="M15" s="10">
        <v>66541.4688535397</v>
      </c>
      <c r="N15" s="10">
        <v>63408.5927400402</v>
      </c>
      <c r="O15" s="10">
        <v>63225.417996560602</v>
      </c>
      <c r="P15" s="10">
        <v>61514.141332760002</v>
      </c>
      <c r="Q15" s="10">
        <v>61131.006887360301</v>
      </c>
      <c r="R15" s="10">
        <v>60208.758088277602</v>
      </c>
      <c r="S15" s="10">
        <v>60877.451610776799</v>
      </c>
      <c r="T15" s="10">
        <v>62287.871292634001</v>
      </c>
      <c r="U15" s="10">
        <v>63226.346927486396</v>
      </c>
      <c r="V15" s="10">
        <v>64280.052404700502</v>
      </c>
      <c r="W15" s="10">
        <v>63912.8353607022</v>
      </c>
      <c r="X15" s="10">
        <v>63139.666296422103</v>
      </c>
      <c r="Y15" s="10">
        <v>46780.752163440397</v>
      </c>
      <c r="Z15" s="10">
        <v>50304.236750759803</v>
      </c>
      <c r="AA15" s="10">
        <v>59922.8840183047</v>
      </c>
      <c r="AB15" s="10">
        <v>59676.418574368698</v>
      </c>
      <c r="AC15" s="10">
        <v>59337.433787667498</v>
      </c>
      <c r="AD15" s="10">
        <v>59160.802684659502</v>
      </c>
      <c r="AE15" s="10">
        <v>58623.961134379497</v>
      </c>
      <c r="AF15" s="10">
        <v>58015.274318681702</v>
      </c>
      <c r="AG15" s="10">
        <v>57296.7292603159</v>
      </c>
      <c r="AH15" s="10">
        <v>56513.563040251</v>
      </c>
      <c r="AI15" s="10">
        <v>55628.387191264599</v>
      </c>
      <c r="AJ15" s="10">
        <v>54735.749665650997</v>
      </c>
      <c r="AK15" s="10">
        <v>54027.138433077002</v>
      </c>
      <c r="AL15" s="10">
        <v>53244.320963285201</v>
      </c>
      <c r="AM15" s="10">
        <v>52524.767868512303</v>
      </c>
      <c r="AN15" s="10">
        <v>51888.917315112798</v>
      </c>
      <c r="AO15" s="10">
        <v>51272.775297887398</v>
      </c>
      <c r="AP15" s="10">
        <v>50804.409292318996</v>
      </c>
      <c r="AQ15" s="10">
        <v>50550.201388981703</v>
      </c>
      <c r="AR15" s="10">
        <v>50371.840730033102</v>
      </c>
      <c r="AS15" s="10">
        <v>50116.646303107802</v>
      </c>
    </row>
    <row r="16" spans="1:45" x14ac:dyDescent="0.2">
      <c r="A16" s="10" t="s">
        <v>109</v>
      </c>
      <c r="B16" s="10" t="s">
        <v>123</v>
      </c>
      <c r="C16" s="10" t="s">
        <v>111</v>
      </c>
      <c r="D16" s="11"/>
      <c r="E16" s="10">
        <v>672.06000000000097</v>
      </c>
      <c r="F16" s="10">
        <v>656.03999999999905</v>
      </c>
      <c r="G16" s="10">
        <v>684.11796967935697</v>
      </c>
      <c r="H16" s="10">
        <v>725.40047463591804</v>
      </c>
      <c r="I16" s="10">
        <v>731.845787755488</v>
      </c>
      <c r="J16" s="10">
        <v>798.47319793961299</v>
      </c>
      <c r="K16" s="10">
        <v>955.95690553707004</v>
      </c>
      <c r="L16" s="10">
        <v>1244.9477828855299</v>
      </c>
      <c r="M16" s="10">
        <v>2524.5014705830999</v>
      </c>
      <c r="N16" s="10">
        <v>2762.2807433492098</v>
      </c>
      <c r="O16" s="10">
        <v>3213.6421471616</v>
      </c>
      <c r="P16" s="10">
        <v>3132.0808062282399</v>
      </c>
      <c r="Q16" s="10">
        <v>3057.1264575708001</v>
      </c>
      <c r="R16" s="10">
        <v>3541.3029930624698</v>
      </c>
      <c r="S16" s="10">
        <v>3859.3329770220798</v>
      </c>
      <c r="T16" s="10">
        <v>3899.63426809662</v>
      </c>
      <c r="U16" s="10">
        <v>4086.8511782482301</v>
      </c>
      <c r="V16" s="10">
        <v>4300.5403529395098</v>
      </c>
      <c r="W16" s="10">
        <v>5006.1099328679902</v>
      </c>
      <c r="X16" s="10">
        <v>5539.1336725750198</v>
      </c>
      <c r="Y16" s="10">
        <v>5690.0479084485396</v>
      </c>
      <c r="Z16" s="10">
        <v>5705.2047792756002</v>
      </c>
      <c r="AA16" s="10">
        <v>6828.1282483825298</v>
      </c>
      <c r="AB16" s="10">
        <v>7045.8081998787602</v>
      </c>
      <c r="AC16" s="10">
        <v>7233.5144875339302</v>
      </c>
      <c r="AD16" s="10">
        <v>7418.0664536922004</v>
      </c>
      <c r="AE16" s="10">
        <v>7545.4782853904599</v>
      </c>
      <c r="AF16" s="10">
        <v>7636.5971401587904</v>
      </c>
      <c r="AG16" s="10">
        <v>7725.35826601791</v>
      </c>
      <c r="AH16" s="10">
        <v>7797.3725076070104</v>
      </c>
      <c r="AI16" s="10">
        <v>7835.6495447755697</v>
      </c>
      <c r="AJ16" s="10">
        <v>7868.5821003742103</v>
      </c>
      <c r="AK16" s="10">
        <v>7893.93710927948</v>
      </c>
      <c r="AL16" s="10">
        <v>7781.4885489751796</v>
      </c>
      <c r="AM16" s="10">
        <v>7636.0506141561</v>
      </c>
      <c r="AN16" s="10">
        <v>7315.8645146210101</v>
      </c>
      <c r="AO16" s="10">
        <v>7084.06506450703</v>
      </c>
      <c r="AP16" s="10">
        <v>6808.0673437375399</v>
      </c>
      <c r="AQ16" s="10">
        <v>6674.7094128586295</v>
      </c>
      <c r="AR16" s="10">
        <v>6637.3201405793297</v>
      </c>
      <c r="AS16" s="10">
        <v>6627.9555988059001</v>
      </c>
    </row>
    <row r="17" spans="1:45" x14ac:dyDescent="0.2">
      <c r="A17" s="10" t="s">
        <v>109</v>
      </c>
      <c r="B17" s="10" t="s">
        <v>124</v>
      </c>
      <c r="C17" s="10" t="s">
        <v>111</v>
      </c>
      <c r="D17" s="11"/>
      <c r="E17" s="10">
        <v>4483.5382784433896</v>
      </c>
      <c r="F17" s="10">
        <v>4290.8835531161703</v>
      </c>
      <c r="G17" s="10">
        <v>3710.56935420531</v>
      </c>
      <c r="H17" s="10">
        <v>3267.9817770580898</v>
      </c>
      <c r="I17" s="10">
        <v>3093.1829894398602</v>
      </c>
      <c r="J17" s="10">
        <v>2729.8828654742501</v>
      </c>
      <c r="K17" s="10">
        <v>2692.1399392281401</v>
      </c>
      <c r="L17" s="10">
        <v>2819.89213443575</v>
      </c>
      <c r="M17" s="10">
        <v>2831.5618213124299</v>
      </c>
      <c r="N17" s="10">
        <v>2416.2199221051301</v>
      </c>
      <c r="O17" s="10">
        <v>2656.8410589846699</v>
      </c>
      <c r="P17" s="10">
        <v>2407.8213525032402</v>
      </c>
      <c r="Q17" s="10">
        <v>2393.37216766969</v>
      </c>
      <c r="R17" s="10">
        <v>2890.2434797271299</v>
      </c>
      <c r="S17" s="10">
        <v>2824.4434840047102</v>
      </c>
      <c r="T17" s="10">
        <v>2511.0344731934301</v>
      </c>
      <c r="U17" s="10">
        <v>2226.2209544294201</v>
      </c>
      <c r="V17" s="10">
        <v>2001.41417630561</v>
      </c>
      <c r="W17" s="10">
        <v>1937.1108527935601</v>
      </c>
      <c r="X17" s="10">
        <v>1820.2766762204999</v>
      </c>
      <c r="Y17" s="10">
        <v>1732.99720741378</v>
      </c>
      <c r="Z17" s="10">
        <v>1789.9470669723901</v>
      </c>
      <c r="AA17" s="10">
        <v>1804.7822703541301</v>
      </c>
      <c r="AB17" s="10">
        <v>1741.40630799835</v>
      </c>
      <c r="AC17" s="10">
        <v>1696.5828718145401</v>
      </c>
      <c r="AD17" s="10">
        <v>1707.0622615003199</v>
      </c>
      <c r="AE17" s="10">
        <v>1698.49459287483</v>
      </c>
      <c r="AF17" s="10">
        <v>1696.13403712218</v>
      </c>
      <c r="AG17" s="10">
        <v>1691.97884552086</v>
      </c>
      <c r="AH17" s="10">
        <v>1690.28043456355</v>
      </c>
      <c r="AI17" s="10">
        <v>1697.17027008683</v>
      </c>
      <c r="AJ17" s="10">
        <v>1697.75791237965</v>
      </c>
      <c r="AK17" s="10">
        <v>1700.7544643675601</v>
      </c>
      <c r="AL17" s="10">
        <v>1692.9165837394301</v>
      </c>
      <c r="AM17" s="10">
        <v>1688.1426657801401</v>
      </c>
      <c r="AN17" s="10">
        <v>1689.2642179197001</v>
      </c>
      <c r="AO17" s="10">
        <v>1689.5891017946899</v>
      </c>
      <c r="AP17" s="10">
        <v>1690.7650348201801</v>
      </c>
      <c r="AQ17" s="10">
        <v>1691.20835351546</v>
      </c>
      <c r="AR17" s="10">
        <v>1692.1733952054999</v>
      </c>
      <c r="AS17" s="10">
        <v>1694.23540433063</v>
      </c>
    </row>
    <row r="18" spans="1:45" ht="35" customHeight="1" x14ac:dyDescent="0.2">
      <c r="A18" s="10" t="s">
        <v>112</v>
      </c>
      <c r="B18" s="10" t="s">
        <v>120</v>
      </c>
      <c r="C18" s="10" t="s">
        <v>111</v>
      </c>
      <c r="D18" s="11"/>
      <c r="E18" s="10">
        <v>27939.256561931401</v>
      </c>
      <c r="F18" s="10">
        <v>28205.5565619314</v>
      </c>
      <c r="G18" s="10">
        <v>28281.049199349902</v>
      </c>
      <c r="H18" s="10">
        <v>28534.314183598799</v>
      </c>
      <c r="I18" s="10">
        <v>29142.639999999999</v>
      </c>
      <c r="J18" s="10">
        <v>29978.97</v>
      </c>
      <c r="K18" s="10">
        <v>29682.76</v>
      </c>
      <c r="L18" s="10">
        <v>29375.58</v>
      </c>
      <c r="M18" s="10">
        <v>29389.84</v>
      </c>
      <c r="N18" s="10">
        <v>27663.79</v>
      </c>
      <c r="O18" s="10">
        <v>28275.588616360001</v>
      </c>
      <c r="P18" s="10">
        <v>27332.860101677099</v>
      </c>
      <c r="Q18" s="10">
        <v>27367.459066427</v>
      </c>
      <c r="R18" s="10">
        <v>27195.765343684801</v>
      </c>
      <c r="S18" s="10">
        <v>26036.419260530201</v>
      </c>
      <c r="T18" s="10">
        <v>26097.921066504899</v>
      </c>
      <c r="U18" s="10">
        <v>26147.907285247598</v>
      </c>
      <c r="V18" s="10">
        <v>25773.358667679098</v>
      </c>
      <c r="W18" s="10">
        <v>25844.779720104001</v>
      </c>
      <c r="X18" s="10">
        <v>25454.525871232101</v>
      </c>
      <c r="Y18" s="10">
        <v>24134.433229789</v>
      </c>
      <c r="Z18" s="10">
        <v>24646.071884545501</v>
      </c>
      <c r="AA18" s="10">
        <v>24338.992717543799</v>
      </c>
      <c r="AB18" s="10">
        <v>23760.302655013402</v>
      </c>
      <c r="AC18" s="10">
        <v>23634.276867846202</v>
      </c>
      <c r="AD18" s="10">
        <v>23939.051654859599</v>
      </c>
      <c r="AE18" s="10">
        <v>24237.996261300199</v>
      </c>
      <c r="AF18" s="10">
        <v>24624.422628677999</v>
      </c>
      <c r="AG18" s="10">
        <v>25125.0030518571</v>
      </c>
      <c r="AH18" s="10">
        <v>25721.993830567098</v>
      </c>
      <c r="AI18" s="10">
        <v>26432.283458793001</v>
      </c>
      <c r="AJ18" s="10">
        <v>26996.593951994899</v>
      </c>
      <c r="AK18" s="10">
        <v>27670.132272364201</v>
      </c>
      <c r="AL18" s="10">
        <v>28344.1375400586</v>
      </c>
      <c r="AM18" s="10">
        <v>28989.924079116099</v>
      </c>
      <c r="AN18" s="10">
        <v>29655.334138321701</v>
      </c>
      <c r="AO18" s="10">
        <v>30352.277114260502</v>
      </c>
      <c r="AP18" s="10">
        <v>31067.556416507101</v>
      </c>
      <c r="AQ18" s="10">
        <v>31843.128285729399</v>
      </c>
      <c r="AR18" s="10">
        <v>32526.962317283698</v>
      </c>
      <c r="AS18" s="10">
        <v>33199.168424132498</v>
      </c>
    </row>
    <row r="19" spans="1:45" x14ac:dyDescent="0.2">
      <c r="A19" s="10" t="s">
        <v>112</v>
      </c>
      <c r="B19" s="10" t="s">
        <v>121</v>
      </c>
      <c r="C19" s="10" t="s">
        <v>111</v>
      </c>
      <c r="D19" s="11"/>
      <c r="E19" s="10">
        <v>57077.04</v>
      </c>
      <c r="F19" s="10">
        <v>57814.27</v>
      </c>
      <c r="G19" s="10">
        <v>55233.980000000098</v>
      </c>
      <c r="H19" s="10">
        <v>56701.37</v>
      </c>
      <c r="I19" s="10">
        <v>57079.88</v>
      </c>
      <c r="J19" s="10">
        <v>55383.590000000098</v>
      </c>
      <c r="K19" s="10">
        <v>52633.07</v>
      </c>
      <c r="L19" s="10">
        <v>49960.94</v>
      </c>
      <c r="M19" s="10">
        <v>51502.33</v>
      </c>
      <c r="N19" s="10">
        <v>46827.6000000001</v>
      </c>
      <c r="O19" s="10">
        <v>51630.46</v>
      </c>
      <c r="P19" s="10">
        <v>42907.269999999902</v>
      </c>
      <c r="Q19" s="10">
        <v>46853.110000000102</v>
      </c>
      <c r="R19" s="10">
        <v>47429.36</v>
      </c>
      <c r="S19" s="10">
        <v>40427.42</v>
      </c>
      <c r="T19" s="10">
        <v>41895.71</v>
      </c>
      <c r="U19" s="10">
        <v>43058.380000000099</v>
      </c>
      <c r="V19" s="10">
        <v>42171.340000000098</v>
      </c>
      <c r="W19" s="10">
        <v>43144.269999999902</v>
      </c>
      <c r="X19" s="10">
        <v>42418.95</v>
      </c>
      <c r="Y19" s="10">
        <v>41549.93</v>
      </c>
      <c r="Z19" s="10">
        <v>44587.400000000103</v>
      </c>
      <c r="AA19" s="10">
        <v>39747.624193523101</v>
      </c>
      <c r="AB19" s="10">
        <v>37872.906438133301</v>
      </c>
      <c r="AC19" s="10">
        <v>38063.896952102601</v>
      </c>
      <c r="AD19" s="10">
        <v>37952.451019985499</v>
      </c>
      <c r="AE19" s="10">
        <v>38010.569439129897</v>
      </c>
      <c r="AF19" s="10">
        <v>38232.397346161997</v>
      </c>
      <c r="AG19" s="10">
        <v>38570.043230645599</v>
      </c>
      <c r="AH19" s="10">
        <v>39201.254851932899</v>
      </c>
      <c r="AI19" s="10">
        <v>39843.610140698998</v>
      </c>
      <c r="AJ19" s="10">
        <v>40679.4169842868</v>
      </c>
      <c r="AK19" s="10">
        <v>41130.038393001203</v>
      </c>
      <c r="AL19" s="10">
        <v>41496.895334051696</v>
      </c>
      <c r="AM19" s="10">
        <v>41838.239554166699</v>
      </c>
      <c r="AN19" s="10">
        <v>42290.961657877597</v>
      </c>
      <c r="AO19" s="10">
        <v>42796.556154844402</v>
      </c>
      <c r="AP19" s="10">
        <v>43354.323644852499</v>
      </c>
      <c r="AQ19" s="10">
        <v>43838.150156515301</v>
      </c>
      <c r="AR19" s="10">
        <v>44289.333158823902</v>
      </c>
      <c r="AS19" s="10">
        <v>44765.406924973198</v>
      </c>
    </row>
    <row r="20" spans="1:45" x14ac:dyDescent="0.2">
      <c r="A20" s="10" t="s">
        <v>112</v>
      </c>
      <c r="B20" s="10" t="s">
        <v>122</v>
      </c>
      <c r="C20" s="10" t="s">
        <v>111</v>
      </c>
      <c r="D20" s="11"/>
      <c r="E20" s="10">
        <v>55615.1072184269</v>
      </c>
      <c r="F20" s="10">
        <v>56611.017218426903</v>
      </c>
      <c r="G20" s="10">
        <v>55741.027218426898</v>
      </c>
      <c r="H20" s="10">
        <v>56135.837218426903</v>
      </c>
      <c r="I20" s="10">
        <v>57038.397218426901</v>
      </c>
      <c r="J20" s="10">
        <v>56960.137218426898</v>
      </c>
      <c r="K20" s="10">
        <v>57136.657218426903</v>
      </c>
      <c r="L20" s="10">
        <v>56921.987218426897</v>
      </c>
      <c r="M20" s="10">
        <v>54409.0372184269</v>
      </c>
      <c r="N20" s="10">
        <v>51881.559336770901</v>
      </c>
      <c r="O20" s="10">
        <v>52162.9637794503</v>
      </c>
      <c r="P20" s="10">
        <v>49921.455912096797</v>
      </c>
      <c r="Q20" s="10">
        <v>49881.570285321497</v>
      </c>
      <c r="R20" s="10">
        <v>48885.169198117503</v>
      </c>
      <c r="S20" s="10">
        <v>49497.924888494999</v>
      </c>
      <c r="T20" s="10">
        <v>50709.219178848398</v>
      </c>
      <c r="U20" s="10">
        <v>51612.149656524802</v>
      </c>
      <c r="V20" s="10">
        <v>51769.238699167203</v>
      </c>
      <c r="W20" s="10">
        <v>51270.6291872195</v>
      </c>
      <c r="X20" s="10">
        <v>50438.797545375201</v>
      </c>
      <c r="Y20" s="10">
        <v>41694.719861518701</v>
      </c>
      <c r="Z20" s="10">
        <v>45680.136619836499</v>
      </c>
      <c r="AA20" s="10">
        <v>47741.684845538599</v>
      </c>
      <c r="AB20" s="10">
        <v>47838.942711665499</v>
      </c>
      <c r="AC20" s="10">
        <v>47452.831844179702</v>
      </c>
      <c r="AD20" s="10">
        <v>46964.223387559003</v>
      </c>
      <c r="AE20" s="10">
        <v>46219.255906077298</v>
      </c>
      <c r="AF20" s="10">
        <v>45478.0973428863</v>
      </c>
      <c r="AG20" s="10">
        <v>44716.612555423897</v>
      </c>
      <c r="AH20" s="10">
        <v>43908.582340794099</v>
      </c>
      <c r="AI20" s="10">
        <v>42970.1802498943</v>
      </c>
      <c r="AJ20" s="10">
        <v>42121.613511182601</v>
      </c>
      <c r="AK20" s="10">
        <v>41346.962482377297</v>
      </c>
      <c r="AL20" s="10">
        <v>40656.364901919304</v>
      </c>
      <c r="AM20" s="10">
        <v>40047.551377992997</v>
      </c>
      <c r="AN20" s="10">
        <v>39568.521663180698</v>
      </c>
      <c r="AO20" s="10">
        <v>39070.213463764303</v>
      </c>
      <c r="AP20" s="10">
        <v>38637.684997081502</v>
      </c>
      <c r="AQ20" s="10">
        <v>38221.6256313985</v>
      </c>
      <c r="AR20" s="10">
        <v>37948.081504895497</v>
      </c>
      <c r="AS20" s="10">
        <v>37694.905781948299</v>
      </c>
    </row>
    <row r="21" spans="1:45" x14ac:dyDescent="0.2">
      <c r="A21" s="10" t="s">
        <v>112</v>
      </c>
      <c r="B21" s="10" t="s">
        <v>123</v>
      </c>
      <c r="C21" s="10" t="s">
        <v>111</v>
      </c>
      <c r="D21" s="11"/>
      <c r="E21" s="10">
        <v>672.06000000000097</v>
      </c>
      <c r="F21" s="10">
        <v>656.03999999999905</v>
      </c>
      <c r="G21" s="10">
        <v>684.11796967935697</v>
      </c>
      <c r="H21" s="10">
        <v>725.40047463591804</v>
      </c>
      <c r="I21" s="10">
        <v>731.845787755488</v>
      </c>
      <c r="J21" s="10">
        <v>798.47319793961299</v>
      </c>
      <c r="K21" s="10">
        <v>955.95690553707004</v>
      </c>
      <c r="L21" s="10">
        <v>1244.9477828855299</v>
      </c>
      <c r="M21" s="10">
        <v>2524.5014705830999</v>
      </c>
      <c r="N21" s="10">
        <v>2762.2807433492098</v>
      </c>
      <c r="O21" s="10">
        <v>3213.6421471616</v>
      </c>
      <c r="P21" s="10">
        <v>3132.0808062282399</v>
      </c>
      <c r="Q21" s="10">
        <v>3057.1264575708001</v>
      </c>
      <c r="R21" s="10">
        <v>3541.3029930624698</v>
      </c>
      <c r="S21" s="10">
        <v>3859.3329770220798</v>
      </c>
      <c r="T21" s="10">
        <v>3899.63426809662</v>
      </c>
      <c r="U21" s="10">
        <v>4086.8511782482301</v>
      </c>
      <c r="V21" s="10">
        <v>4300.5403529395098</v>
      </c>
      <c r="W21" s="10">
        <v>5006.1099328679902</v>
      </c>
      <c r="X21" s="10">
        <v>5539.1336725750198</v>
      </c>
      <c r="Y21" s="10">
        <v>5690.0479084485396</v>
      </c>
      <c r="Z21" s="10">
        <v>5705.2047792756002</v>
      </c>
      <c r="AA21" s="10">
        <v>6802.6979121392196</v>
      </c>
      <c r="AB21" s="10">
        <v>6996.2791990627102</v>
      </c>
      <c r="AC21" s="10">
        <v>7158.76843621631</v>
      </c>
      <c r="AD21" s="10">
        <v>7315.5735014626098</v>
      </c>
      <c r="AE21" s="10">
        <v>7414.9022051135798</v>
      </c>
      <c r="AF21" s="10">
        <v>7477.8980355639897</v>
      </c>
      <c r="AG21" s="10">
        <v>7539.1839964518003</v>
      </c>
      <c r="AH21" s="10">
        <v>7583.7281516758303</v>
      </c>
      <c r="AI21" s="10">
        <v>7593.7727954620996</v>
      </c>
      <c r="AJ21" s="10">
        <v>7606.0671742959803</v>
      </c>
      <c r="AK21" s="10">
        <v>7606.4880566949896</v>
      </c>
      <c r="AL21" s="10">
        <v>7470.6022361714304</v>
      </c>
      <c r="AM21" s="10">
        <v>7300.2732529393697</v>
      </c>
      <c r="AN21" s="10">
        <v>6954.5134486896804</v>
      </c>
      <c r="AO21" s="10">
        <v>6693.9258662857701</v>
      </c>
      <c r="AP21" s="10">
        <v>6383.9304939191798</v>
      </c>
      <c r="AQ21" s="10">
        <v>6205.9833706162399</v>
      </c>
      <c r="AR21" s="10">
        <v>6122.0278341113099</v>
      </c>
      <c r="AS21" s="10">
        <v>6065.73300590896</v>
      </c>
    </row>
    <row r="22" spans="1:45" x14ac:dyDescent="0.2">
      <c r="A22" s="10" t="s">
        <v>112</v>
      </c>
      <c r="B22" s="10" t="s">
        <v>124</v>
      </c>
      <c r="C22" s="10" t="s">
        <v>111</v>
      </c>
      <c r="D22" s="11"/>
      <c r="E22" s="10">
        <v>4483.5382784433896</v>
      </c>
      <c r="F22" s="10">
        <v>4290.8835531161703</v>
      </c>
      <c r="G22" s="10">
        <v>3710.56935420531</v>
      </c>
      <c r="H22" s="10">
        <v>3267.9817770580898</v>
      </c>
      <c r="I22" s="10">
        <v>3093.1829894398602</v>
      </c>
      <c r="J22" s="10">
        <v>2729.8828654742501</v>
      </c>
      <c r="K22" s="10">
        <v>2692.1399392281401</v>
      </c>
      <c r="L22" s="10">
        <v>2819.89213443575</v>
      </c>
      <c r="M22" s="10">
        <v>2831.5618213124299</v>
      </c>
      <c r="N22" s="10">
        <v>2416.2199221051301</v>
      </c>
      <c r="O22" s="10">
        <v>2656.8410589846699</v>
      </c>
      <c r="P22" s="10">
        <v>2407.8213525032402</v>
      </c>
      <c r="Q22" s="10">
        <v>2393.37216766969</v>
      </c>
      <c r="R22" s="10">
        <v>2890.2434797271299</v>
      </c>
      <c r="S22" s="10">
        <v>2824.4434840047102</v>
      </c>
      <c r="T22" s="10">
        <v>2511.0344731934301</v>
      </c>
      <c r="U22" s="10">
        <v>2226.2209544294201</v>
      </c>
      <c r="V22" s="10">
        <v>2001.41417630561</v>
      </c>
      <c r="W22" s="10">
        <v>1937.1108527935601</v>
      </c>
      <c r="X22" s="10">
        <v>1820.2766762204999</v>
      </c>
      <c r="Y22" s="10">
        <v>1732.99720741378</v>
      </c>
      <c r="Z22" s="10">
        <v>1789.9470669723901</v>
      </c>
      <c r="AA22" s="10">
        <v>1804.7822703541301</v>
      </c>
      <c r="AB22" s="10">
        <v>1741.40630799835</v>
      </c>
      <c r="AC22" s="10">
        <v>1696.5828718145401</v>
      </c>
      <c r="AD22" s="10">
        <v>1707.0622615003199</v>
      </c>
      <c r="AE22" s="10">
        <v>1698.49459287483</v>
      </c>
      <c r="AF22" s="10">
        <v>1696.13403712218</v>
      </c>
      <c r="AG22" s="10">
        <v>1691.97884552086</v>
      </c>
      <c r="AH22" s="10">
        <v>1690.28043456355</v>
      </c>
      <c r="AI22" s="10">
        <v>1697.17027008683</v>
      </c>
      <c r="AJ22" s="10">
        <v>1697.75791237965</v>
      </c>
      <c r="AK22" s="10">
        <v>1700.7544643675601</v>
      </c>
      <c r="AL22" s="10">
        <v>1692.9165837394301</v>
      </c>
      <c r="AM22" s="10">
        <v>1688.1426657801401</v>
      </c>
      <c r="AN22" s="10">
        <v>1689.2642179197001</v>
      </c>
      <c r="AO22" s="10">
        <v>1689.5891017946899</v>
      </c>
      <c r="AP22" s="10">
        <v>1690.7650348201801</v>
      </c>
      <c r="AQ22" s="10">
        <v>1691.20835351546</v>
      </c>
      <c r="AR22" s="10">
        <v>1692.1733952054999</v>
      </c>
      <c r="AS22" s="10">
        <v>1694.23540433063</v>
      </c>
    </row>
    <row r="23" spans="1:45" ht="35" customHeight="1" x14ac:dyDescent="0.2">
      <c r="A23" s="10" t="s">
        <v>113</v>
      </c>
      <c r="B23" s="10" t="s">
        <v>120</v>
      </c>
      <c r="C23" s="10" t="s">
        <v>111</v>
      </c>
      <c r="D23" s="11"/>
      <c r="E23" s="10">
        <v>374.72</v>
      </c>
      <c r="F23" s="10">
        <v>352.54</v>
      </c>
      <c r="G23" s="10">
        <v>347.78</v>
      </c>
      <c r="H23" s="10">
        <v>344.4</v>
      </c>
      <c r="I23" s="10">
        <v>347.72</v>
      </c>
      <c r="J23" s="10">
        <v>344.09</v>
      </c>
      <c r="K23" s="10">
        <v>344.7</v>
      </c>
      <c r="L23" s="10">
        <v>348.66</v>
      </c>
      <c r="M23" s="10">
        <v>349.69</v>
      </c>
      <c r="N23" s="10">
        <v>326.79000000000002</v>
      </c>
      <c r="O23" s="10">
        <v>346.4</v>
      </c>
      <c r="P23" s="10">
        <v>339.46</v>
      </c>
      <c r="Q23" s="10">
        <v>332.85</v>
      </c>
      <c r="R23" s="10">
        <v>333.11</v>
      </c>
      <c r="S23" s="10">
        <v>330.56</v>
      </c>
      <c r="T23" s="10">
        <v>353.99</v>
      </c>
      <c r="U23" s="10">
        <v>370.59</v>
      </c>
      <c r="V23" s="10">
        <v>373.83</v>
      </c>
      <c r="W23" s="10">
        <v>371.1</v>
      </c>
      <c r="X23" s="10">
        <v>361.57</v>
      </c>
      <c r="Y23" s="10">
        <v>346.17</v>
      </c>
      <c r="Z23" s="10">
        <v>333.88</v>
      </c>
      <c r="AA23" s="10">
        <v>334.29872958449801</v>
      </c>
      <c r="AB23" s="10">
        <v>335.46765725347302</v>
      </c>
      <c r="AC23" s="10">
        <v>335.82769892043098</v>
      </c>
      <c r="AD23" s="10">
        <v>335.82769880204398</v>
      </c>
      <c r="AE23" s="10">
        <v>335.82769892744</v>
      </c>
      <c r="AF23" s="10">
        <v>335.82769893223502</v>
      </c>
      <c r="AG23" s="10">
        <v>335.82769892219301</v>
      </c>
      <c r="AH23" s="10">
        <v>335.82769903466601</v>
      </c>
      <c r="AI23" s="10">
        <v>335.82769902178097</v>
      </c>
      <c r="AJ23" s="10">
        <v>335.82771593029599</v>
      </c>
      <c r="AK23" s="10">
        <v>335.81799276070097</v>
      </c>
      <c r="AL23" s="10">
        <v>335.767105524214</v>
      </c>
      <c r="AM23" s="10">
        <v>335.70844549957201</v>
      </c>
      <c r="AN23" s="10">
        <v>335.336085681491</v>
      </c>
      <c r="AO23" s="10">
        <v>335.04244218161301</v>
      </c>
      <c r="AP23" s="10">
        <v>334.907713594955</v>
      </c>
      <c r="AQ23" s="10">
        <v>334.73779035273702</v>
      </c>
      <c r="AR23" s="10">
        <v>334.269328424344</v>
      </c>
      <c r="AS23" s="10">
        <v>333.019896660347</v>
      </c>
    </row>
    <row r="24" spans="1:45" x14ac:dyDescent="0.2">
      <c r="A24" s="10" t="s">
        <v>113</v>
      </c>
      <c r="B24" s="10" t="s">
        <v>121</v>
      </c>
      <c r="C24" s="10" t="s">
        <v>111</v>
      </c>
      <c r="D24" s="11"/>
      <c r="E24" s="10">
        <v>130.87</v>
      </c>
      <c r="F24" s="10">
        <v>200.26</v>
      </c>
      <c r="G24" s="10">
        <v>201.7</v>
      </c>
      <c r="H24" s="10">
        <v>199.83</v>
      </c>
      <c r="I24" s="10">
        <v>202.46</v>
      </c>
      <c r="J24" s="10">
        <v>194.43</v>
      </c>
      <c r="K24" s="10">
        <v>173.1</v>
      </c>
      <c r="L24" s="10">
        <v>171.83</v>
      </c>
      <c r="M24" s="10">
        <v>121.52</v>
      </c>
      <c r="N24" s="10">
        <v>126.21</v>
      </c>
      <c r="O24" s="10">
        <v>117.69</v>
      </c>
      <c r="P24" s="10">
        <v>116.14</v>
      </c>
      <c r="Q24" s="10">
        <v>99.930000000000106</v>
      </c>
      <c r="R24" s="10">
        <v>94.28</v>
      </c>
      <c r="S24" s="10">
        <v>92.3</v>
      </c>
      <c r="T24" s="10">
        <v>84.48</v>
      </c>
      <c r="U24" s="10">
        <v>86.819999999999894</v>
      </c>
      <c r="V24" s="10">
        <v>87.98</v>
      </c>
      <c r="W24" s="10">
        <v>84.92</v>
      </c>
      <c r="X24" s="10">
        <v>85.780000000000101</v>
      </c>
      <c r="Y24" s="10">
        <v>103.55</v>
      </c>
      <c r="Z24" s="10">
        <v>113.76</v>
      </c>
      <c r="AA24" s="10">
        <v>112.059499703165</v>
      </c>
      <c r="AB24" s="10">
        <v>107.784381721466</v>
      </c>
      <c r="AC24" s="10">
        <v>106.305750338173</v>
      </c>
      <c r="AD24" s="10">
        <v>106.146584962159</v>
      </c>
      <c r="AE24" s="10">
        <v>106.074153981582</v>
      </c>
      <c r="AF24" s="10">
        <v>106.05190173347999</v>
      </c>
      <c r="AG24" s="10">
        <v>106.033574376643</v>
      </c>
      <c r="AH24" s="10">
        <v>106.01806366777301</v>
      </c>
      <c r="AI24" s="10">
        <v>106.01115469355</v>
      </c>
      <c r="AJ24" s="10">
        <v>106.01233889407099</v>
      </c>
      <c r="AK24" s="10">
        <v>106.056542666019</v>
      </c>
      <c r="AL24" s="10">
        <v>106.258872136137</v>
      </c>
      <c r="AM24" s="10">
        <v>106.516547668729</v>
      </c>
      <c r="AN24" s="10">
        <v>108.034077430609</v>
      </c>
      <c r="AO24" s="10">
        <v>109.343926666602</v>
      </c>
      <c r="AP24" s="10">
        <v>110.108366979623</v>
      </c>
      <c r="AQ24" s="10">
        <v>110.876697571332</v>
      </c>
      <c r="AR24" s="10">
        <v>112.591986176436</v>
      </c>
      <c r="AS24" s="10">
        <v>117.137426335127</v>
      </c>
    </row>
    <row r="25" spans="1:45" x14ac:dyDescent="0.2">
      <c r="A25" s="10" t="s">
        <v>113</v>
      </c>
      <c r="B25" s="10" t="s">
        <v>122</v>
      </c>
      <c r="C25" s="10" t="s">
        <v>111</v>
      </c>
      <c r="D25" s="11"/>
      <c r="E25" s="10">
        <v>633.59</v>
      </c>
      <c r="F25" s="10">
        <v>650.13</v>
      </c>
      <c r="G25" s="10">
        <v>563.01</v>
      </c>
      <c r="H25" s="10">
        <v>328.35</v>
      </c>
      <c r="I25" s="10">
        <v>276.58999999999997</v>
      </c>
      <c r="J25" s="10">
        <v>381.65</v>
      </c>
      <c r="K25" s="10">
        <v>305.83</v>
      </c>
      <c r="L25" s="10">
        <v>294.37</v>
      </c>
      <c r="M25" s="10">
        <v>299.63</v>
      </c>
      <c r="N25" s="10">
        <v>286.02</v>
      </c>
      <c r="O25" s="10">
        <v>312.7</v>
      </c>
      <c r="P25" s="10">
        <v>302.8</v>
      </c>
      <c r="Q25" s="10">
        <v>362.57</v>
      </c>
      <c r="R25" s="10">
        <v>355.63</v>
      </c>
      <c r="S25" s="10">
        <v>399.93</v>
      </c>
      <c r="T25" s="10">
        <v>473.01000000000101</v>
      </c>
      <c r="U25" s="10">
        <v>966.87999999999897</v>
      </c>
      <c r="V25" s="10">
        <v>928.36</v>
      </c>
      <c r="W25" s="10">
        <v>890.38000000000102</v>
      </c>
      <c r="X25" s="10">
        <v>875.72</v>
      </c>
      <c r="Y25" s="10">
        <v>846.05999999999904</v>
      </c>
      <c r="Z25" s="10">
        <v>920.46</v>
      </c>
      <c r="AA25" s="10">
        <v>919.61050999032</v>
      </c>
      <c r="AB25" s="10">
        <v>917.49842266599796</v>
      </c>
      <c r="AC25" s="10">
        <v>916.85559938528297</v>
      </c>
      <c r="AD25" s="10">
        <v>916.85559938528297</v>
      </c>
      <c r="AE25" s="10">
        <v>916.85559942398697</v>
      </c>
      <c r="AF25" s="10">
        <v>916.85559942398697</v>
      </c>
      <c r="AG25" s="10">
        <v>916.85559940463497</v>
      </c>
      <c r="AH25" s="10">
        <v>916.855599482044</v>
      </c>
      <c r="AI25" s="10">
        <v>916.85559944334</v>
      </c>
      <c r="AJ25" s="10">
        <v>916.85567638235204</v>
      </c>
      <c r="AK25" s="10">
        <v>916.87949863370898</v>
      </c>
      <c r="AL25" s="10">
        <v>916.97974524553899</v>
      </c>
      <c r="AM25" s="10">
        <v>917.10396696160103</v>
      </c>
      <c r="AN25" s="10">
        <v>917.80356421460704</v>
      </c>
      <c r="AO25" s="10">
        <v>918.39059026132395</v>
      </c>
      <c r="AP25" s="10">
        <v>918.71006704906995</v>
      </c>
      <c r="AQ25" s="10">
        <v>919.06598525805896</v>
      </c>
      <c r="AR25" s="10">
        <v>919.89776618687495</v>
      </c>
      <c r="AS25" s="10">
        <v>922.16938338038403</v>
      </c>
    </row>
    <row r="26" spans="1:45" x14ac:dyDescent="0.2">
      <c r="A26" s="10" t="s">
        <v>113</v>
      </c>
      <c r="B26" s="10" t="s">
        <v>123</v>
      </c>
      <c r="C26" s="10" t="s">
        <v>111</v>
      </c>
      <c r="D26" s="11"/>
      <c r="E26" s="10">
        <v>72.150000000000006</v>
      </c>
      <c r="F26" s="10">
        <v>72.150000000000006</v>
      </c>
      <c r="G26" s="10">
        <v>72.150000000000006</v>
      </c>
      <c r="H26" s="10">
        <v>72.150000000000006</v>
      </c>
      <c r="I26" s="10">
        <v>73.84</v>
      </c>
      <c r="J26" s="10">
        <v>80.63</v>
      </c>
      <c r="K26" s="10">
        <v>89.54</v>
      </c>
      <c r="L26" s="10">
        <v>89.44</v>
      </c>
      <c r="M26" s="10">
        <v>140.32</v>
      </c>
      <c r="N26" s="10">
        <v>129.65</v>
      </c>
      <c r="O26" s="10">
        <v>187.65</v>
      </c>
      <c r="P26" s="10">
        <v>157.43</v>
      </c>
      <c r="Q26" s="10">
        <v>183.61</v>
      </c>
      <c r="R26" s="10">
        <v>302.41000000000099</v>
      </c>
      <c r="S26" s="10">
        <v>459.11</v>
      </c>
      <c r="T26" s="10">
        <v>121.43</v>
      </c>
      <c r="U26" s="10">
        <v>117.71</v>
      </c>
      <c r="V26" s="10">
        <v>130.13</v>
      </c>
      <c r="W26" s="10">
        <v>133.82</v>
      </c>
      <c r="X26" s="10">
        <v>128.63</v>
      </c>
      <c r="Y26" s="10">
        <v>125.14</v>
      </c>
      <c r="Z26" s="10">
        <v>132.82</v>
      </c>
      <c r="AA26" s="10">
        <v>132.88638637455401</v>
      </c>
      <c r="AB26" s="10">
        <v>133.007929764567</v>
      </c>
      <c r="AC26" s="10">
        <v>133.21641853442401</v>
      </c>
      <c r="AD26" s="10">
        <v>133.37557941296799</v>
      </c>
      <c r="AE26" s="10">
        <v>133.44798528381</v>
      </c>
      <c r="AF26" s="10">
        <v>133.47018166247801</v>
      </c>
      <c r="AG26" s="10">
        <v>133.48844013508</v>
      </c>
      <c r="AH26" s="10">
        <v>133.50389911239901</v>
      </c>
      <c r="AI26" s="10">
        <v>133.51077267436801</v>
      </c>
      <c r="AJ26" s="10">
        <v>133.50959155539999</v>
      </c>
      <c r="AK26" s="10">
        <v>133.50605855493001</v>
      </c>
      <c r="AL26" s="10">
        <v>133.49229246988901</v>
      </c>
      <c r="AM26" s="10">
        <v>133.46258385934999</v>
      </c>
      <c r="AN26" s="10">
        <v>133.31368346636799</v>
      </c>
      <c r="AO26" s="10">
        <v>133.146594830227</v>
      </c>
      <c r="AP26" s="10">
        <v>132.99992914209099</v>
      </c>
      <c r="AQ26" s="10">
        <v>132.91771425926299</v>
      </c>
      <c r="AR26" s="10">
        <v>132.843181692939</v>
      </c>
      <c r="AS26" s="10">
        <v>132.78971264434799</v>
      </c>
    </row>
    <row r="27" spans="1:45" x14ac:dyDescent="0.2">
      <c r="A27" s="10" t="s">
        <v>113</v>
      </c>
      <c r="B27" s="10" t="s">
        <v>124</v>
      </c>
      <c r="C27" s="10" t="s">
        <v>111</v>
      </c>
      <c r="D27" s="11"/>
      <c r="E27" s="10">
        <v>4.88</v>
      </c>
      <c r="F27" s="10">
        <v>3.46</v>
      </c>
      <c r="G27" s="10">
        <v>4.21</v>
      </c>
      <c r="H27" s="10">
        <v>4.32</v>
      </c>
      <c r="I27" s="10">
        <v>5.42</v>
      </c>
      <c r="J27" s="10">
        <v>6.02</v>
      </c>
      <c r="K27" s="10">
        <v>3.34</v>
      </c>
      <c r="L27" s="10">
        <v>2.68</v>
      </c>
      <c r="M27" s="10">
        <v>3.34</v>
      </c>
      <c r="N27" s="10">
        <v>0</v>
      </c>
      <c r="O27" s="10">
        <v>0.95</v>
      </c>
      <c r="P27" s="10">
        <v>1.01</v>
      </c>
      <c r="Q27" s="10">
        <v>1.02</v>
      </c>
      <c r="R27" s="10">
        <v>0</v>
      </c>
      <c r="S27" s="10">
        <v>2.3571434260328301E-17</v>
      </c>
      <c r="T27" s="10">
        <v>2.1428576600298401E-17</v>
      </c>
      <c r="U27" s="10">
        <v>0</v>
      </c>
      <c r="V27" s="10">
        <v>1.92000046338674E-15</v>
      </c>
      <c r="W27" s="10">
        <v>0</v>
      </c>
      <c r="X27" s="10">
        <v>1.4400003475400499E-15</v>
      </c>
      <c r="Y27" s="10">
        <v>2.7428578048382002E-16</v>
      </c>
      <c r="Z27" s="10">
        <v>0</v>
      </c>
      <c r="AA27" s="10">
        <v>0</v>
      </c>
      <c r="AB27" s="10">
        <v>0</v>
      </c>
      <c r="AC27" s="10">
        <v>0</v>
      </c>
      <c r="AD27" s="10">
        <v>0</v>
      </c>
      <c r="AE27" s="10">
        <v>0</v>
      </c>
      <c r="AF27" s="10">
        <v>0</v>
      </c>
      <c r="AG27" s="10">
        <v>0</v>
      </c>
      <c r="AH27" s="10">
        <v>0</v>
      </c>
      <c r="AI27" s="10">
        <v>0</v>
      </c>
      <c r="AJ27" s="10">
        <v>0</v>
      </c>
      <c r="AK27" s="10">
        <v>0</v>
      </c>
      <c r="AL27" s="10">
        <v>0</v>
      </c>
      <c r="AM27" s="10">
        <v>0</v>
      </c>
      <c r="AN27" s="10">
        <v>0</v>
      </c>
      <c r="AO27" s="10">
        <v>0</v>
      </c>
      <c r="AP27" s="10">
        <v>0</v>
      </c>
      <c r="AQ27" s="10">
        <v>0</v>
      </c>
      <c r="AR27" s="10">
        <v>0</v>
      </c>
      <c r="AS27" s="10">
        <v>4.4438093070553401E-2</v>
      </c>
    </row>
    <row r="28" spans="1:45" ht="35" customHeight="1" x14ac:dyDescent="0.2">
      <c r="A28" s="10" t="s">
        <v>114</v>
      </c>
      <c r="B28" s="10" t="s">
        <v>120</v>
      </c>
      <c r="C28" s="10" t="s">
        <v>111</v>
      </c>
      <c r="D28" s="11"/>
      <c r="E28" s="10">
        <v>5982.03</v>
      </c>
      <c r="F28" s="10">
        <v>6192.09</v>
      </c>
      <c r="G28" s="10">
        <v>6050.1600000000099</v>
      </c>
      <c r="H28" s="10">
        <v>6130.5300000000097</v>
      </c>
      <c r="I28" s="10">
        <v>6450.6200000000099</v>
      </c>
      <c r="J28" s="10">
        <v>6779.9200000000101</v>
      </c>
      <c r="K28" s="10">
        <v>6672.9299999999903</v>
      </c>
      <c r="L28" s="10">
        <v>6679.0299999999897</v>
      </c>
      <c r="M28" s="10">
        <v>6835.4</v>
      </c>
      <c r="N28" s="10">
        <v>6549.9700000000103</v>
      </c>
      <c r="O28" s="10">
        <v>6730.15</v>
      </c>
      <c r="P28" s="10">
        <v>6648.36</v>
      </c>
      <c r="Q28" s="10">
        <v>6698.1400000000103</v>
      </c>
      <c r="R28" s="10">
        <v>6779.82</v>
      </c>
      <c r="S28" s="10">
        <v>6436.3199999999897</v>
      </c>
      <c r="T28" s="10">
        <v>6429.31</v>
      </c>
      <c r="U28" s="10">
        <v>6361.5099999999902</v>
      </c>
      <c r="V28" s="10">
        <v>6280.8600000000097</v>
      </c>
      <c r="W28" s="10">
        <v>6359.4699999999903</v>
      </c>
      <c r="X28" s="10">
        <v>6208.5299999999897</v>
      </c>
      <c r="Y28" s="10">
        <v>5396.45999999999</v>
      </c>
      <c r="Z28" s="10">
        <v>5616.4499999999898</v>
      </c>
      <c r="AA28" s="10">
        <v>5637.4280975864203</v>
      </c>
      <c r="AB28" s="10">
        <v>5485.0403379954196</v>
      </c>
      <c r="AC28" s="10">
        <v>5472.1975140109898</v>
      </c>
      <c r="AD28" s="10">
        <v>5511.4428617777803</v>
      </c>
      <c r="AE28" s="10">
        <v>5546.7805913430202</v>
      </c>
      <c r="AF28" s="10">
        <v>5589.4203771714001</v>
      </c>
      <c r="AG28" s="10">
        <v>5634.7380516675803</v>
      </c>
      <c r="AH28" s="10">
        <v>5694.0542834491098</v>
      </c>
      <c r="AI28" s="10">
        <v>5788.6973121768997</v>
      </c>
      <c r="AJ28" s="10">
        <v>5885.2506867071697</v>
      </c>
      <c r="AK28" s="10">
        <v>5988.4320090184801</v>
      </c>
      <c r="AL28" s="10">
        <v>6094.2063862915202</v>
      </c>
      <c r="AM28" s="10">
        <v>6200.7784632065704</v>
      </c>
      <c r="AN28" s="10">
        <v>6314.6820746778403</v>
      </c>
      <c r="AO28" s="10">
        <v>6448.8720827694497</v>
      </c>
      <c r="AP28" s="10">
        <v>6583.9705247716001</v>
      </c>
      <c r="AQ28" s="10">
        <v>6703.2905695106501</v>
      </c>
      <c r="AR28" s="10">
        <v>6795.8275969900396</v>
      </c>
      <c r="AS28" s="10">
        <v>6885.1641434779503</v>
      </c>
    </row>
    <row r="29" spans="1:45" x14ac:dyDescent="0.2">
      <c r="A29" s="10" t="s">
        <v>114</v>
      </c>
      <c r="B29" s="10" t="s">
        <v>121</v>
      </c>
      <c r="C29" s="10" t="s">
        <v>111</v>
      </c>
      <c r="D29" s="11"/>
      <c r="E29" s="10">
        <v>5535.8599999999897</v>
      </c>
      <c r="F29" s="10">
        <v>5550.3</v>
      </c>
      <c r="G29" s="10">
        <v>4771.2399999999898</v>
      </c>
      <c r="H29" s="10">
        <v>5163.1600000000099</v>
      </c>
      <c r="I29" s="10">
        <v>5089.0799999999899</v>
      </c>
      <c r="J29" s="10">
        <v>5005.2200000000203</v>
      </c>
      <c r="K29" s="10">
        <v>4543.21000000001</v>
      </c>
      <c r="L29" s="10">
        <v>4332.2799999999897</v>
      </c>
      <c r="M29" s="10">
        <v>5600.2399999999898</v>
      </c>
      <c r="N29" s="10">
        <v>4415.4900000000098</v>
      </c>
      <c r="O29" s="10">
        <v>4837.1499999999796</v>
      </c>
      <c r="P29" s="10">
        <v>4162.5700000000097</v>
      </c>
      <c r="Q29" s="10">
        <v>4870.3400000000101</v>
      </c>
      <c r="R29" s="10">
        <v>5050.7699999999804</v>
      </c>
      <c r="S29" s="10">
        <v>4281.8499999999904</v>
      </c>
      <c r="T29" s="10">
        <v>4630.8800000000201</v>
      </c>
      <c r="U29" s="10">
        <v>4802.45999999999</v>
      </c>
      <c r="V29" s="10">
        <v>4807.7800000000097</v>
      </c>
      <c r="W29" s="10">
        <v>4783.8400000000101</v>
      </c>
      <c r="X29" s="10">
        <v>4834.38</v>
      </c>
      <c r="Y29" s="10">
        <v>4444.17</v>
      </c>
      <c r="Z29" s="10">
        <v>4817.7</v>
      </c>
      <c r="AA29" s="10">
        <v>4607.9187416863197</v>
      </c>
      <c r="AB29" s="10">
        <v>4523.7920667915696</v>
      </c>
      <c r="AC29" s="10">
        <v>4459.0726338070099</v>
      </c>
      <c r="AD29" s="10">
        <v>4432.1557399752801</v>
      </c>
      <c r="AE29" s="10">
        <v>4477.5036548656399</v>
      </c>
      <c r="AF29" s="10">
        <v>4537.10166079999</v>
      </c>
      <c r="AG29" s="10">
        <v>4598.1488006576301</v>
      </c>
      <c r="AH29" s="10">
        <v>4636.1404876699198</v>
      </c>
      <c r="AI29" s="10">
        <v>4661.56503302483</v>
      </c>
      <c r="AJ29" s="10">
        <v>4699.7970680329399</v>
      </c>
      <c r="AK29" s="10">
        <v>4727.05056199931</v>
      </c>
      <c r="AL29" s="10">
        <v>4756.1528297314699</v>
      </c>
      <c r="AM29" s="10">
        <v>4777.6855865199996</v>
      </c>
      <c r="AN29" s="10">
        <v>4808.5816805917602</v>
      </c>
      <c r="AO29" s="10">
        <v>4837.8072853452704</v>
      </c>
      <c r="AP29" s="10">
        <v>4877.0387191828704</v>
      </c>
      <c r="AQ29" s="10">
        <v>4906.0124043429696</v>
      </c>
      <c r="AR29" s="10">
        <v>4929.4285690432998</v>
      </c>
      <c r="AS29" s="10">
        <v>4950.0231466011201</v>
      </c>
    </row>
    <row r="30" spans="1:45" x14ac:dyDescent="0.2">
      <c r="A30" s="10" t="s">
        <v>114</v>
      </c>
      <c r="B30" s="10" t="s">
        <v>122</v>
      </c>
      <c r="C30" s="10" t="s">
        <v>111</v>
      </c>
      <c r="D30" s="11"/>
      <c r="E30" s="10">
        <v>616.88999999999896</v>
      </c>
      <c r="F30" s="10">
        <v>1072.73</v>
      </c>
      <c r="G30" s="10">
        <v>499.349999999999</v>
      </c>
      <c r="H30" s="10">
        <v>417.05</v>
      </c>
      <c r="I30" s="10">
        <v>657.35000000000105</v>
      </c>
      <c r="J30" s="10">
        <v>849.26999999999896</v>
      </c>
      <c r="K30" s="10">
        <v>733.83</v>
      </c>
      <c r="L30" s="10">
        <v>718.94</v>
      </c>
      <c r="M30" s="10">
        <v>643.23</v>
      </c>
      <c r="N30" s="10">
        <v>592.19000000000199</v>
      </c>
      <c r="O30" s="10">
        <v>631.44000000000096</v>
      </c>
      <c r="P30" s="10">
        <v>691.47000000000196</v>
      </c>
      <c r="Q30" s="10">
        <v>656.29000000000201</v>
      </c>
      <c r="R30" s="10">
        <v>650.23000000000104</v>
      </c>
      <c r="S30" s="10">
        <v>881.51000000000101</v>
      </c>
      <c r="T30" s="10">
        <v>1119.04</v>
      </c>
      <c r="U30" s="10">
        <v>2029.88</v>
      </c>
      <c r="V30" s="10">
        <v>2012.55</v>
      </c>
      <c r="W30" s="10">
        <v>2058.44</v>
      </c>
      <c r="X30" s="10">
        <v>2097.04</v>
      </c>
      <c r="Y30" s="10">
        <v>1904.08</v>
      </c>
      <c r="Z30" s="10">
        <v>2017.03</v>
      </c>
      <c r="AA30" s="10">
        <v>2019.6980773582</v>
      </c>
      <c r="AB30" s="10">
        <v>2020.93078431356</v>
      </c>
      <c r="AC30" s="10">
        <v>2023.30673341499</v>
      </c>
      <c r="AD30" s="10">
        <v>2029.0732894528701</v>
      </c>
      <c r="AE30" s="10">
        <v>2032.79101969315</v>
      </c>
      <c r="AF30" s="10">
        <v>2038.89144239027</v>
      </c>
      <c r="AG30" s="10">
        <v>2047.20229294466</v>
      </c>
      <c r="AH30" s="10">
        <v>2054.5415855993801</v>
      </c>
      <c r="AI30" s="10">
        <v>2064.0247576583101</v>
      </c>
      <c r="AJ30" s="10">
        <v>2069.6992928024301</v>
      </c>
      <c r="AK30" s="10">
        <v>2075.6523671066702</v>
      </c>
      <c r="AL30" s="10">
        <v>2087.38645205189</v>
      </c>
      <c r="AM30" s="10">
        <v>2106.02361829763</v>
      </c>
      <c r="AN30" s="10">
        <v>2134.75381536645</v>
      </c>
      <c r="AO30" s="10">
        <v>2149.0999422691598</v>
      </c>
      <c r="AP30" s="10">
        <v>2163.8308823426501</v>
      </c>
      <c r="AQ30" s="10">
        <v>2173.7091189017001</v>
      </c>
      <c r="AR30" s="10">
        <v>2180.5674392412898</v>
      </c>
      <c r="AS30" s="10">
        <v>2186.8609075161198</v>
      </c>
    </row>
    <row r="31" spans="1:45" x14ac:dyDescent="0.2">
      <c r="A31" s="10" t="s">
        <v>114</v>
      </c>
      <c r="B31" s="10" t="s">
        <v>123</v>
      </c>
      <c r="C31" s="10" t="s">
        <v>111</v>
      </c>
      <c r="D31" s="11"/>
      <c r="E31" s="10">
        <v>11.46</v>
      </c>
      <c r="F31" s="10">
        <v>10.67</v>
      </c>
      <c r="G31" s="10">
        <v>19.28</v>
      </c>
      <c r="H31" s="10">
        <v>19.690000000000001</v>
      </c>
      <c r="I31" s="10">
        <v>19.689999999999898</v>
      </c>
      <c r="J31" s="10">
        <v>19.690000000000001</v>
      </c>
      <c r="K31" s="10">
        <v>19.28</v>
      </c>
      <c r="L31" s="10">
        <v>19.28</v>
      </c>
      <c r="M31" s="10">
        <v>737.46</v>
      </c>
      <c r="N31" s="10">
        <v>750.98</v>
      </c>
      <c r="O31" s="10">
        <v>769.34</v>
      </c>
      <c r="P31" s="10">
        <v>784.94999999999902</v>
      </c>
      <c r="Q31" s="10">
        <v>809.520000000001</v>
      </c>
      <c r="R31" s="10">
        <v>826.78</v>
      </c>
      <c r="S31" s="10">
        <v>842.49</v>
      </c>
      <c r="T31" s="10">
        <v>935.26999999999896</v>
      </c>
      <c r="U31" s="10">
        <v>985.94</v>
      </c>
      <c r="V31" s="10">
        <v>1093.21</v>
      </c>
      <c r="W31" s="10">
        <v>1144.07</v>
      </c>
      <c r="X31" s="10">
        <v>1145.45</v>
      </c>
      <c r="Y31" s="10">
        <v>1185.79</v>
      </c>
      <c r="Z31" s="10">
        <v>1246.93</v>
      </c>
      <c r="AA31" s="10">
        <v>1249.4884699832801</v>
      </c>
      <c r="AB31" s="10">
        <v>1256.02857395461</v>
      </c>
      <c r="AC31" s="10">
        <v>1267.2136132257799</v>
      </c>
      <c r="AD31" s="10">
        <v>1274.40806428767</v>
      </c>
      <c r="AE31" s="10">
        <v>1277.9869437981399</v>
      </c>
      <c r="AF31" s="10">
        <v>1279.64154444004</v>
      </c>
      <c r="AG31" s="10">
        <v>1281.23487751775</v>
      </c>
      <c r="AH31" s="10">
        <v>1282.47861979909</v>
      </c>
      <c r="AI31" s="10">
        <v>1283.0559866767301</v>
      </c>
      <c r="AJ31" s="10">
        <v>1283.2611833292999</v>
      </c>
      <c r="AK31" s="10">
        <v>1279.3184121573699</v>
      </c>
      <c r="AL31" s="10">
        <v>1263.19159600065</v>
      </c>
      <c r="AM31" s="10">
        <v>1232.3628425918</v>
      </c>
      <c r="AN31" s="10">
        <v>1173.9977641722801</v>
      </c>
      <c r="AO31" s="10">
        <v>1145.8744951224901</v>
      </c>
      <c r="AP31" s="10">
        <v>1113.0053267559999</v>
      </c>
      <c r="AQ31" s="10">
        <v>1096.2684626349801</v>
      </c>
      <c r="AR31" s="10">
        <v>1088.7348995038001</v>
      </c>
      <c r="AS31" s="10">
        <v>1084.98895868255</v>
      </c>
    </row>
    <row r="32" spans="1:45" x14ac:dyDescent="0.2">
      <c r="A32" s="10" t="s">
        <v>114</v>
      </c>
      <c r="B32" s="10" t="s">
        <v>124</v>
      </c>
      <c r="C32" s="10" t="s">
        <v>111</v>
      </c>
      <c r="D32" s="11"/>
      <c r="E32" s="10">
        <v>10.39</v>
      </c>
      <c r="F32" s="10">
        <v>10.45</v>
      </c>
      <c r="G32" s="10">
        <v>5.0299999999999896</v>
      </c>
      <c r="H32" s="10">
        <v>5.3499999999999801</v>
      </c>
      <c r="I32" s="10">
        <v>4.9800000000000297</v>
      </c>
      <c r="J32" s="10">
        <v>5.56</v>
      </c>
      <c r="K32" s="10">
        <v>7.4500000000000197</v>
      </c>
      <c r="L32" s="10">
        <v>5.8900000000000103</v>
      </c>
      <c r="M32" s="10">
        <v>8.0900000000000105</v>
      </c>
      <c r="N32" s="10">
        <v>36.379999999999797</v>
      </c>
      <c r="O32" s="10">
        <v>6.7500000000000302</v>
      </c>
      <c r="P32" s="10">
        <v>8.9</v>
      </c>
      <c r="Q32" s="10">
        <v>7.7799999999999896</v>
      </c>
      <c r="R32" s="10">
        <v>8.4300000000000299</v>
      </c>
      <c r="S32" s="10">
        <v>8.4399999999999906</v>
      </c>
      <c r="T32" s="10">
        <v>8.4700000000000095</v>
      </c>
      <c r="U32" s="10">
        <v>8.4700000000000095</v>
      </c>
      <c r="V32" s="10">
        <v>8.43</v>
      </c>
      <c r="W32" s="10">
        <v>8.43</v>
      </c>
      <c r="X32" s="10">
        <v>8.43</v>
      </c>
      <c r="Y32" s="10">
        <v>8.4300000000000104</v>
      </c>
      <c r="Z32" s="10">
        <v>8.43</v>
      </c>
      <c r="AA32" s="10">
        <v>8.7704771622489393</v>
      </c>
      <c r="AB32" s="10">
        <v>9.1138658684252292</v>
      </c>
      <c r="AC32" s="10">
        <v>9.0647254849073295</v>
      </c>
      <c r="AD32" s="10">
        <v>9.0219434329496497</v>
      </c>
      <c r="AE32" s="10">
        <v>9.2552179998089592</v>
      </c>
      <c r="AF32" s="10">
        <v>9.2749258701887491</v>
      </c>
      <c r="AG32" s="10">
        <v>9.3021262255731294</v>
      </c>
      <c r="AH32" s="10">
        <v>9.3328577504714101</v>
      </c>
      <c r="AI32" s="10">
        <v>9.3732728113418595</v>
      </c>
      <c r="AJ32" s="10">
        <v>9.4514780099931492</v>
      </c>
      <c r="AK32" s="10">
        <v>9.5139799940805005</v>
      </c>
      <c r="AL32" s="10">
        <v>9.7169891470859007</v>
      </c>
      <c r="AM32" s="10">
        <v>10.350496780879901</v>
      </c>
      <c r="AN32" s="10">
        <v>11.061979938412501</v>
      </c>
      <c r="AO32" s="10">
        <v>11.549044976871199</v>
      </c>
      <c r="AP32" s="10">
        <v>12.009381171233599</v>
      </c>
      <c r="AQ32" s="10">
        <v>12.239571477955</v>
      </c>
      <c r="AR32" s="10">
        <v>12.3310179504467</v>
      </c>
      <c r="AS32" s="10">
        <v>12.371974403298999</v>
      </c>
    </row>
    <row r="33" spans="1:45" ht="35" customHeight="1" x14ac:dyDescent="0.2">
      <c r="A33" s="10" t="s">
        <v>115</v>
      </c>
      <c r="B33" s="10" t="s">
        <v>120</v>
      </c>
      <c r="C33" s="10" t="s">
        <v>111</v>
      </c>
      <c r="D33" s="11"/>
      <c r="E33" s="10">
        <v>9616.68</v>
      </c>
      <c r="F33" s="10">
        <v>9917.1999999999698</v>
      </c>
      <c r="G33" s="10">
        <v>10319.379999999999</v>
      </c>
      <c r="H33" s="10">
        <v>10576.16</v>
      </c>
      <c r="I33" s="10">
        <v>10679.32</v>
      </c>
      <c r="J33" s="10">
        <v>10809.21</v>
      </c>
      <c r="K33" s="10">
        <v>10722.61</v>
      </c>
      <c r="L33" s="10">
        <v>10582.63</v>
      </c>
      <c r="M33" s="10">
        <v>10300.950000000001</v>
      </c>
      <c r="N33" s="10">
        <v>10192.67</v>
      </c>
      <c r="O33" s="10">
        <v>10217.709999999999</v>
      </c>
      <c r="P33" s="10">
        <v>9594.6999999999898</v>
      </c>
      <c r="Q33" s="10">
        <v>9859.2100000000191</v>
      </c>
      <c r="R33" s="10">
        <v>9751.7200000000103</v>
      </c>
      <c r="S33" s="10">
        <v>9292.8699999999608</v>
      </c>
      <c r="T33" s="10">
        <v>9266.0199999999895</v>
      </c>
      <c r="U33" s="10">
        <v>9288.4799999999705</v>
      </c>
      <c r="V33" s="10">
        <v>9060.01</v>
      </c>
      <c r="W33" s="10">
        <v>9033.9199999999601</v>
      </c>
      <c r="X33" s="10">
        <v>8918.2800000000407</v>
      </c>
      <c r="Y33" s="10">
        <v>9283.6400000000303</v>
      </c>
      <c r="Z33" s="10">
        <v>9411.0400000000209</v>
      </c>
      <c r="AA33" s="10">
        <v>9046.8374749623799</v>
      </c>
      <c r="AB33" s="10">
        <v>8603.7878739074895</v>
      </c>
      <c r="AC33" s="10">
        <v>8374.6182683564402</v>
      </c>
      <c r="AD33" s="10">
        <v>8375.7327664313398</v>
      </c>
      <c r="AE33" s="10">
        <v>8431.3408080228692</v>
      </c>
      <c r="AF33" s="10">
        <v>8564.3465542269096</v>
      </c>
      <c r="AG33" s="10">
        <v>8738.5260177728305</v>
      </c>
      <c r="AH33" s="10">
        <v>8980.6791412338207</v>
      </c>
      <c r="AI33" s="10">
        <v>9263.7312472591202</v>
      </c>
      <c r="AJ33" s="10">
        <v>9390.4195043275195</v>
      </c>
      <c r="AK33" s="10">
        <v>9593.3557498613609</v>
      </c>
      <c r="AL33" s="10">
        <v>9780.3221260357695</v>
      </c>
      <c r="AM33" s="10">
        <v>9956.2765702927809</v>
      </c>
      <c r="AN33" s="10">
        <v>10137.9296700909</v>
      </c>
      <c r="AO33" s="10">
        <v>10321.082451443899</v>
      </c>
      <c r="AP33" s="10">
        <v>10515.0667150594</v>
      </c>
      <c r="AQ33" s="10">
        <v>10744.369566072</v>
      </c>
      <c r="AR33" s="10">
        <v>10989.1449276741</v>
      </c>
      <c r="AS33" s="10">
        <v>11238.971586062</v>
      </c>
    </row>
    <row r="34" spans="1:45" x14ac:dyDescent="0.2">
      <c r="A34" s="10" t="s">
        <v>115</v>
      </c>
      <c r="B34" s="10" t="s">
        <v>121</v>
      </c>
      <c r="C34" s="10" t="s">
        <v>111</v>
      </c>
      <c r="D34" s="11"/>
      <c r="E34" s="10">
        <v>31806.45</v>
      </c>
      <c r="F34" s="10">
        <v>32624.76</v>
      </c>
      <c r="G34" s="10">
        <v>32362.160000000102</v>
      </c>
      <c r="H34" s="10">
        <v>33231.839999999997</v>
      </c>
      <c r="I34" s="10">
        <v>34085.19</v>
      </c>
      <c r="J34" s="10">
        <v>32835.680000000102</v>
      </c>
      <c r="K34" s="10">
        <v>31550.13</v>
      </c>
      <c r="L34" s="10">
        <v>30341.18</v>
      </c>
      <c r="M34" s="10">
        <v>30916.06</v>
      </c>
      <c r="N34" s="10">
        <v>29681.8</v>
      </c>
      <c r="O34" s="10">
        <v>33499.18</v>
      </c>
      <c r="P34" s="10">
        <v>26555.519999999899</v>
      </c>
      <c r="Q34" s="10">
        <v>29508.180000000099</v>
      </c>
      <c r="R34" s="10">
        <v>29621.75</v>
      </c>
      <c r="S34" s="10">
        <v>24393.03</v>
      </c>
      <c r="T34" s="10">
        <v>25587.42</v>
      </c>
      <c r="U34" s="10">
        <v>26300.5100000001</v>
      </c>
      <c r="V34" s="10">
        <v>25372.01</v>
      </c>
      <c r="W34" s="10">
        <v>26248.519999999899</v>
      </c>
      <c r="X34" s="10">
        <v>25254.65</v>
      </c>
      <c r="Y34" s="10">
        <v>25500.1</v>
      </c>
      <c r="Z34" s="10">
        <v>27376.770000000099</v>
      </c>
      <c r="AA34" s="10">
        <v>23347.845979659</v>
      </c>
      <c r="AB34" s="10">
        <v>21763.924230699798</v>
      </c>
      <c r="AC34" s="10">
        <v>22333.733151169301</v>
      </c>
      <c r="AD34" s="10">
        <v>22405.352529185799</v>
      </c>
      <c r="AE34" s="10">
        <v>22355.548243319201</v>
      </c>
      <c r="AF34" s="10">
        <v>22458.4715459451</v>
      </c>
      <c r="AG34" s="10">
        <v>22649.891455826899</v>
      </c>
      <c r="AH34" s="10">
        <v>23161.8903149939</v>
      </c>
      <c r="AI34" s="10">
        <v>23704.4890717218</v>
      </c>
      <c r="AJ34" s="10">
        <v>24408.0279921451</v>
      </c>
      <c r="AK34" s="10">
        <v>24724.655020518301</v>
      </c>
      <c r="AL34" s="10">
        <v>24930.939040764999</v>
      </c>
      <c r="AM34" s="10">
        <v>25099.559563257299</v>
      </c>
      <c r="AN34" s="10">
        <v>25312.917785388199</v>
      </c>
      <c r="AO34" s="10">
        <v>25534.127775314901</v>
      </c>
      <c r="AP34" s="10">
        <v>25745.336860973999</v>
      </c>
      <c r="AQ34" s="10">
        <v>25929.956462404702</v>
      </c>
      <c r="AR34" s="10">
        <v>26105.606334415901</v>
      </c>
      <c r="AS34" s="10">
        <v>26306.263265831702</v>
      </c>
    </row>
    <row r="35" spans="1:45" x14ac:dyDescent="0.2">
      <c r="A35" s="10" t="s">
        <v>115</v>
      </c>
      <c r="B35" s="10" t="s">
        <v>122</v>
      </c>
      <c r="C35" s="10" t="s">
        <v>111</v>
      </c>
      <c r="D35" s="11"/>
      <c r="E35" s="10">
        <v>3239.39</v>
      </c>
      <c r="F35" s="10">
        <v>3526.9</v>
      </c>
      <c r="G35" s="10">
        <v>3087.45999999999</v>
      </c>
      <c r="H35" s="10">
        <v>3068.1800000000098</v>
      </c>
      <c r="I35" s="10">
        <v>3265.3300000000099</v>
      </c>
      <c r="J35" s="10">
        <v>3093.55</v>
      </c>
      <c r="K35" s="10">
        <v>3250.77000000001</v>
      </c>
      <c r="L35" s="10">
        <v>2876.8300000000099</v>
      </c>
      <c r="M35" s="10">
        <v>3033.46</v>
      </c>
      <c r="N35" s="10">
        <v>3013.14</v>
      </c>
      <c r="O35" s="10">
        <v>3427.74</v>
      </c>
      <c r="P35" s="10">
        <v>2669.02</v>
      </c>
      <c r="Q35" s="10">
        <v>2706.9000000000101</v>
      </c>
      <c r="R35" s="10">
        <v>2844.58</v>
      </c>
      <c r="S35" s="10">
        <v>2507.91</v>
      </c>
      <c r="T35" s="10">
        <v>2518.0800000000099</v>
      </c>
      <c r="U35" s="10">
        <v>2542.81</v>
      </c>
      <c r="V35" s="10">
        <v>2416.06</v>
      </c>
      <c r="W35" s="10">
        <v>2540.42</v>
      </c>
      <c r="X35" s="10">
        <v>2475.89</v>
      </c>
      <c r="Y35" s="10">
        <v>2396.5299999999902</v>
      </c>
      <c r="Z35" s="10">
        <v>2489.0800000000099</v>
      </c>
      <c r="AA35" s="10">
        <v>2300.3655610098399</v>
      </c>
      <c r="AB35" s="10">
        <v>2258.7740242765099</v>
      </c>
      <c r="AC35" s="10">
        <v>2210.2020707300899</v>
      </c>
      <c r="AD35" s="10">
        <v>2167.5911776498101</v>
      </c>
      <c r="AE35" s="10">
        <v>2149.4579585838501</v>
      </c>
      <c r="AF35" s="10">
        <v>2142.9872913689801</v>
      </c>
      <c r="AG35" s="10">
        <v>2137.8187801245499</v>
      </c>
      <c r="AH35" s="10">
        <v>2134.4638428309199</v>
      </c>
      <c r="AI35" s="10">
        <v>2132.7330881826301</v>
      </c>
      <c r="AJ35" s="10">
        <v>2123.3082178005202</v>
      </c>
      <c r="AK35" s="10">
        <v>2114.9235639019798</v>
      </c>
      <c r="AL35" s="10">
        <v>2101.8835141258</v>
      </c>
      <c r="AM35" s="10">
        <v>2094.4403733107501</v>
      </c>
      <c r="AN35" s="10">
        <v>2111.6012849530798</v>
      </c>
      <c r="AO35" s="10">
        <v>2111.1279055641598</v>
      </c>
      <c r="AP35" s="10">
        <v>2105.0752501768902</v>
      </c>
      <c r="AQ35" s="10">
        <v>2096.6916354382502</v>
      </c>
      <c r="AR35" s="10">
        <v>2088.6426700341499</v>
      </c>
      <c r="AS35" s="10">
        <v>2081.6334295556699</v>
      </c>
    </row>
    <row r="36" spans="1:45" x14ac:dyDescent="0.2">
      <c r="A36" s="10" t="s">
        <v>115</v>
      </c>
      <c r="B36" s="10" t="s">
        <v>123</v>
      </c>
      <c r="C36" s="10" t="s">
        <v>111</v>
      </c>
      <c r="D36" s="11"/>
      <c r="E36" s="10">
        <v>236.02</v>
      </c>
      <c r="F36" s="10">
        <v>240.44</v>
      </c>
      <c r="G36" s="10">
        <v>243.35</v>
      </c>
      <c r="H36" s="10">
        <v>247.06</v>
      </c>
      <c r="I36" s="10">
        <v>251.65</v>
      </c>
      <c r="J36" s="10">
        <v>317.8</v>
      </c>
      <c r="K36" s="10">
        <v>357.91</v>
      </c>
      <c r="L36" s="10">
        <v>399.73</v>
      </c>
      <c r="M36" s="10">
        <v>313.08999999999997</v>
      </c>
      <c r="N36" s="10">
        <v>344.09</v>
      </c>
      <c r="O36" s="10">
        <v>464.96</v>
      </c>
      <c r="P36" s="10">
        <v>436.74</v>
      </c>
      <c r="Q36" s="10">
        <v>529.1</v>
      </c>
      <c r="R36" s="10">
        <v>620.51</v>
      </c>
      <c r="S36" s="10">
        <v>602.15</v>
      </c>
      <c r="T36" s="10">
        <v>689.72</v>
      </c>
      <c r="U36" s="10">
        <v>751.8</v>
      </c>
      <c r="V36" s="10">
        <v>786.01</v>
      </c>
      <c r="W36" s="10">
        <v>885.20000000000095</v>
      </c>
      <c r="X36" s="10">
        <v>946.42</v>
      </c>
      <c r="Y36" s="10">
        <v>976.69</v>
      </c>
      <c r="Z36" s="10">
        <v>1126.8599999999999</v>
      </c>
      <c r="AA36" s="10">
        <v>994.564306785143</v>
      </c>
      <c r="AB36" s="10">
        <v>1030.84363569078</v>
      </c>
      <c r="AC36" s="10">
        <v>1078.73117992578</v>
      </c>
      <c r="AD36" s="10">
        <v>1118.15288762212</v>
      </c>
      <c r="AE36" s="10">
        <v>1152.2421799461499</v>
      </c>
      <c r="AF36" s="10">
        <v>1169.56751246262</v>
      </c>
      <c r="AG36" s="10">
        <v>1177.8915916246101</v>
      </c>
      <c r="AH36" s="10">
        <v>1183.5174930325099</v>
      </c>
      <c r="AI36" s="10">
        <v>1186.2445924195599</v>
      </c>
      <c r="AJ36" s="10">
        <v>1187.0938617238201</v>
      </c>
      <c r="AK36" s="10">
        <v>1186.8485740415099</v>
      </c>
      <c r="AL36" s="10">
        <v>1185.3060112727901</v>
      </c>
      <c r="AM36" s="10">
        <v>1179.21292249826</v>
      </c>
      <c r="AN36" s="10">
        <v>1106.9803864380399</v>
      </c>
      <c r="AO36" s="10">
        <v>1052.00346309979</v>
      </c>
      <c r="AP36" s="10">
        <v>1011.13906855146</v>
      </c>
      <c r="AQ36" s="10">
        <v>990.49457553651303</v>
      </c>
      <c r="AR36" s="10">
        <v>970.38622805037699</v>
      </c>
      <c r="AS36" s="10">
        <v>950.78122899047696</v>
      </c>
    </row>
    <row r="37" spans="1:45" x14ac:dyDescent="0.2">
      <c r="A37" s="10" t="s">
        <v>115</v>
      </c>
      <c r="B37" s="10" t="s">
        <v>124</v>
      </c>
      <c r="C37" s="10" t="s">
        <v>111</v>
      </c>
      <c r="D37" s="11"/>
      <c r="E37" s="10">
        <v>1908.22</v>
      </c>
      <c r="F37" s="10">
        <v>1837.15</v>
      </c>
      <c r="G37" s="10">
        <v>1425.07</v>
      </c>
      <c r="H37" s="10">
        <v>1158.94</v>
      </c>
      <c r="I37" s="10">
        <v>999.4</v>
      </c>
      <c r="J37" s="10">
        <v>697.24</v>
      </c>
      <c r="K37" s="10">
        <v>641.79</v>
      </c>
      <c r="L37" s="10">
        <v>680.12999999999897</v>
      </c>
      <c r="M37" s="10">
        <v>752.68</v>
      </c>
      <c r="N37" s="10">
        <v>713.349999999999</v>
      </c>
      <c r="O37" s="10">
        <v>765.33000000000095</v>
      </c>
      <c r="P37" s="10">
        <v>728.14</v>
      </c>
      <c r="Q37" s="10">
        <v>691.14</v>
      </c>
      <c r="R37" s="10">
        <v>706.53999999999905</v>
      </c>
      <c r="S37" s="10">
        <v>596.92999999999904</v>
      </c>
      <c r="T37" s="10">
        <v>584.75999999999897</v>
      </c>
      <c r="U37" s="10">
        <v>568.57000000000005</v>
      </c>
      <c r="V37" s="10">
        <v>542.94000000000096</v>
      </c>
      <c r="W37" s="10">
        <v>529.36</v>
      </c>
      <c r="X37" s="10">
        <v>478.969999999999</v>
      </c>
      <c r="Y37" s="10">
        <v>461.54000000000099</v>
      </c>
      <c r="Z37" s="10">
        <v>450.39000000000101</v>
      </c>
      <c r="AA37" s="10">
        <v>443.374557279621</v>
      </c>
      <c r="AB37" s="10">
        <v>431.48193637219498</v>
      </c>
      <c r="AC37" s="10">
        <v>418.26069521922801</v>
      </c>
      <c r="AD37" s="10">
        <v>422.332299188587</v>
      </c>
      <c r="AE37" s="10">
        <v>423.84943560565802</v>
      </c>
      <c r="AF37" s="10">
        <v>421.96111736526302</v>
      </c>
      <c r="AG37" s="10">
        <v>416.42919276191799</v>
      </c>
      <c r="AH37" s="10">
        <v>409.00086546007498</v>
      </c>
      <c r="AI37" s="10">
        <v>407.20167043554801</v>
      </c>
      <c r="AJ37" s="10">
        <v>399.03616271377399</v>
      </c>
      <c r="AK37" s="10">
        <v>394.63069566944301</v>
      </c>
      <c r="AL37" s="10">
        <v>377.28872593856602</v>
      </c>
      <c r="AM37" s="10">
        <v>361.10416567157699</v>
      </c>
      <c r="AN37" s="10">
        <v>348.55037641889697</v>
      </c>
      <c r="AO37" s="10">
        <v>333.21360239438798</v>
      </c>
      <c r="AP37" s="10">
        <v>316.713825334023</v>
      </c>
      <c r="AQ37" s="10">
        <v>299.934933570098</v>
      </c>
      <c r="AR37" s="10">
        <v>283.28696181219601</v>
      </c>
      <c r="AS37" s="10">
        <v>266.85904977111301</v>
      </c>
    </row>
    <row r="38" spans="1:45" ht="35" customHeight="1" x14ac:dyDescent="0.2">
      <c r="A38" s="10" t="s">
        <v>116</v>
      </c>
      <c r="B38" s="10" t="s">
        <v>120</v>
      </c>
      <c r="C38" s="10" t="s">
        <v>111</v>
      </c>
      <c r="D38" s="11"/>
      <c r="E38" s="10">
        <v>545.91999999999996</v>
      </c>
      <c r="F38" s="10">
        <v>455.98</v>
      </c>
      <c r="G38" s="10">
        <v>437.81</v>
      </c>
      <c r="H38" s="10">
        <v>467.25</v>
      </c>
      <c r="I38" s="10">
        <v>465.35</v>
      </c>
      <c r="J38" s="10">
        <v>431.61</v>
      </c>
      <c r="K38" s="10">
        <v>503.89</v>
      </c>
      <c r="L38" s="10">
        <v>424.53</v>
      </c>
      <c r="M38" s="10">
        <v>400.41</v>
      </c>
      <c r="N38" s="10">
        <v>310.83999999999997</v>
      </c>
      <c r="O38" s="10">
        <v>330.33</v>
      </c>
      <c r="P38" s="10">
        <v>331.2</v>
      </c>
      <c r="Q38" s="10">
        <v>307.7</v>
      </c>
      <c r="R38" s="10">
        <v>326.61</v>
      </c>
      <c r="S38" s="10">
        <v>325.58999999999997</v>
      </c>
      <c r="T38" s="10">
        <v>317.07</v>
      </c>
      <c r="U38" s="10">
        <v>243.35</v>
      </c>
      <c r="V38" s="10">
        <v>232.38</v>
      </c>
      <c r="W38" s="10">
        <v>220.14</v>
      </c>
      <c r="X38" s="10">
        <v>210.09</v>
      </c>
      <c r="Y38" s="10">
        <v>190.18</v>
      </c>
      <c r="Z38" s="10">
        <v>194.47</v>
      </c>
      <c r="AA38" s="10">
        <v>131.46042022566201</v>
      </c>
      <c r="AB38" s="10">
        <v>132.282271291836</v>
      </c>
      <c r="AC38" s="10">
        <v>130.83852458293401</v>
      </c>
      <c r="AD38" s="10">
        <v>133.976368583408</v>
      </c>
      <c r="AE38" s="10">
        <v>134.04166336704401</v>
      </c>
      <c r="AF38" s="10">
        <v>138.14821880725901</v>
      </c>
      <c r="AG38" s="10">
        <v>143.12065902455501</v>
      </c>
      <c r="AH38" s="10">
        <v>143.082182070427</v>
      </c>
      <c r="AI38" s="10">
        <v>143.80174469955799</v>
      </c>
      <c r="AJ38" s="10">
        <v>143.36335888721501</v>
      </c>
      <c r="AK38" s="10">
        <v>142.536766728185</v>
      </c>
      <c r="AL38" s="10">
        <v>142.66459672372201</v>
      </c>
      <c r="AM38" s="10">
        <v>142.471314063579</v>
      </c>
      <c r="AN38" s="10">
        <v>141.84982532838501</v>
      </c>
      <c r="AO38" s="10">
        <v>141.43423390910101</v>
      </c>
      <c r="AP38" s="10">
        <v>142.509456676057</v>
      </c>
      <c r="AQ38" s="10">
        <v>140.954585109737</v>
      </c>
      <c r="AR38" s="10">
        <v>139.986758747577</v>
      </c>
      <c r="AS38" s="10">
        <v>139.59300320015601</v>
      </c>
    </row>
    <row r="39" spans="1:45" x14ac:dyDescent="0.2">
      <c r="A39" s="10" t="s">
        <v>116</v>
      </c>
      <c r="B39" s="10" t="s">
        <v>121</v>
      </c>
      <c r="C39" s="10" t="s">
        <v>111</v>
      </c>
      <c r="D39" s="11"/>
      <c r="E39" s="10">
        <v>769.82</v>
      </c>
      <c r="F39" s="10">
        <v>731.04</v>
      </c>
      <c r="G39" s="10">
        <v>755.9</v>
      </c>
      <c r="H39" s="10">
        <v>887.99</v>
      </c>
      <c r="I39" s="10">
        <v>835.38</v>
      </c>
      <c r="J39" s="10">
        <v>726.85</v>
      </c>
      <c r="K39" s="10">
        <v>721.47</v>
      </c>
      <c r="L39" s="10">
        <v>629.65</v>
      </c>
      <c r="M39" s="10">
        <v>628.1</v>
      </c>
      <c r="N39" s="10">
        <v>459.68</v>
      </c>
      <c r="O39" s="10">
        <v>526.55999999999904</v>
      </c>
      <c r="P39" s="10">
        <v>501.73999999999899</v>
      </c>
      <c r="Q39" s="10">
        <v>437.71</v>
      </c>
      <c r="R39" s="10">
        <v>459.01</v>
      </c>
      <c r="S39" s="10">
        <v>468.97</v>
      </c>
      <c r="T39" s="10">
        <v>456.02</v>
      </c>
      <c r="U39" s="10">
        <v>382.08</v>
      </c>
      <c r="V39" s="10">
        <v>366.63</v>
      </c>
      <c r="W39" s="10">
        <v>370.87000000000103</v>
      </c>
      <c r="X39" s="10">
        <v>389.78</v>
      </c>
      <c r="Y39" s="10">
        <v>404.9</v>
      </c>
      <c r="Z39" s="10">
        <v>435.65</v>
      </c>
      <c r="AA39" s="10">
        <v>419.42743151485098</v>
      </c>
      <c r="AB39" s="10">
        <v>415.57513404838699</v>
      </c>
      <c r="AC39" s="10">
        <v>411.72283658192299</v>
      </c>
      <c r="AD39" s="10">
        <v>407.870539115459</v>
      </c>
      <c r="AE39" s="10">
        <v>404.018241648995</v>
      </c>
      <c r="AF39" s="10">
        <v>400.16594418253101</v>
      </c>
      <c r="AG39" s="10">
        <v>396.31364671606701</v>
      </c>
      <c r="AH39" s="10">
        <v>392.46134924960302</v>
      </c>
      <c r="AI39" s="10">
        <v>388.60905178313999</v>
      </c>
      <c r="AJ39" s="10">
        <v>384.75675431667599</v>
      </c>
      <c r="AK39" s="10">
        <v>380.904456850212</v>
      </c>
      <c r="AL39" s="10">
        <v>377.05215938374801</v>
      </c>
      <c r="AM39" s="10">
        <v>373.19986191728401</v>
      </c>
      <c r="AN39" s="10">
        <v>369.34756445082002</v>
      </c>
      <c r="AO39" s="10">
        <v>365.49526698435602</v>
      </c>
      <c r="AP39" s="10">
        <v>361.64296951789203</v>
      </c>
      <c r="AQ39" s="10">
        <v>357.79067205142798</v>
      </c>
      <c r="AR39" s="10">
        <v>353.93837458496398</v>
      </c>
      <c r="AS39" s="10">
        <v>350.08607711850101</v>
      </c>
    </row>
    <row r="40" spans="1:45" x14ac:dyDescent="0.2">
      <c r="A40" s="10" t="s">
        <v>116</v>
      </c>
      <c r="B40" s="10" t="s">
        <v>122</v>
      </c>
      <c r="C40" s="10" t="s">
        <v>111</v>
      </c>
      <c r="D40" s="11"/>
      <c r="E40" s="10">
        <v>149.69999999999999</v>
      </c>
      <c r="F40" s="10">
        <v>79.040000000000106</v>
      </c>
      <c r="G40" s="10">
        <v>81.84</v>
      </c>
      <c r="H40" s="10">
        <v>19.45</v>
      </c>
      <c r="I40" s="10">
        <v>34.619999999999997</v>
      </c>
      <c r="J40" s="10">
        <v>16.829999999999998</v>
      </c>
      <c r="K40" s="10">
        <v>19.670000000000002</v>
      </c>
      <c r="L40" s="10">
        <v>66.799999999999898</v>
      </c>
      <c r="M40" s="10">
        <v>6.5300000000000402</v>
      </c>
      <c r="N40" s="10">
        <v>7.9799999999999702</v>
      </c>
      <c r="O40" s="10">
        <v>6.3099999999999801</v>
      </c>
      <c r="P40" s="10">
        <v>4.04</v>
      </c>
      <c r="Q40" s="10">
        <v>5.19</v>
      </c>
      <c r="R40" s="10">
        <v>4.0999999999999996</v>
      </c>
      <c r="S40" s="10">
        <v>6.92</v>
      </c>
      <c r="T40" s="10">
        <v>6.04</v>
      </c>
      <c r="U40" s="10">
        <v>4.04</v>
      </c>
      <c r="V40" s="10">
        <v>5.14</v>
      </c>
      <c r="W40" s="10">
        <v>9.5</v>
      </c>
      <c r="X40" s="10">
        <v>9.9899999999999505</v>
      </c>
      <c r="Y40" s="10">
        <v>9.2200000000000095</v>
      </c>
      <c r="Z40" s="10">
        <v>9.84</v>
      </c>
      <c r="AA40" s="10">
        <v>8.0319713274890105</v>
      </c>
      <c r="AB40" s="10">
        <v>7.9641064594278701</v>
      </c>
      <c r="AC40" s="10">
        <v>7.8962415913667297</v>
      </c>
      <c r="AD40" s="10">
        <v>7.8283767233055901</v>
      </c>
      <c r="AE40" s="10">
        <v>7.7605118552444496</v>
      </c>
      <c r="AF40" s="10">
        <v>7.6926469871833199</v>
      </c>
      <c r="AG40" s="10">
        <v>7.6247821191221803</v>
      </c>
      <c r="AH40" s="10">
        <v>7.5569172510610398</v>
      </c>
      <c r="AI40" s="10">
        <v>7.4890523829999003</v>
      </c>
      <c r="AJ40" s="10">
        <v>7.4211875149387696</v>
      </c>
      <c r="AK40" s="10">
        <v>7.35332264687763</v>
      </c>
      <c r="AL40" s="10">
        <v>7.2854577788164896</v>
      </c>
      <c r="AM40" s="10">
        <v>7.21759291075535</v>
      </c>
      <c r="AN40" s="10">
        <v>7.1497280426942096</v>
      </c>
      <c r="AO40" s="10">
        <v>7.08186317463307</v>
      </c>
      <c r="AP40" s="10">
        <v>7.0139983065719402</v>
      </c>
      <c r="AQ40" s="10">
        <v>6.9461334385107998</v>
      </c>
      <c r="AR40" s="10">
        <v>6.8782685704496602</v>
      </c>
      <c r="AS40" s="10">
        <v>6.8104037023885198</v>
      </c>
    </row>
    <row r="41" spans="1:45" x14ac:dyDescent="0.2">
      <c r="A41" s="10" t="s">
        <v>116</v>
      </c>
      <c r="B41" s="10" t="s">
        <v>123</v>
      </c>
      <c r="C41" s="10" t="s">
        <v>111</v>
      </c>
      <c r="D41" s="11"/>
      <c r="E41" s="10">
        <v>0</v>
      </c>
      <c r="F41" s="10">
        <v>0</v>
      </c>
      <c r="G41" s="10">
        <v>0</v>
      </c>
      <c r="H41" s="10">
        <v>0</v>
      </c>
      <c r="I41" s="10">
        <v>0</v>
      </c>
      <c r="J41" s="10">
        <v>0</v>
      </c>
      <c r="K41" s="10">
        <v>0</v>
      </c>
      <c r="L41" s="10">
        <v>0</v>
      </c>
      <c r="M41" s="10">
        <v>0</v>
      </c>
      <c r="N41" s="10">
        <v>0</v>
      </c>
      <c r="O41" s="10">
        <v>0</v>
      </c>
      <c r="P41" s="10">
        <v>0</v>
      </c>
      <c r="Q41" s="10">
        <v>0</v>
      </c>
      <c r="R41" s="10">
        <v>0</v>
      </c>
      <c r="S41" s="10">
        <v>0</v>
      </c>
      <c r="T41" s="10">
        <v>0</v>
      </c>
      <c r="U41" s="10">
        <v>0</v>
      </c>
      <c r="V41" s="10">
        <v>0</v>
      </c>
      <c r="W41" s="10">
        <v>0</v>
      </c>
      <c r="X41" s="10">
        <v>1.77</v>
      </c>
      <c r="Y41" s="10">
        <v>1.59</v>
      </c>
      <c r="Z41" s="10">
        <v>1.93</v>
      </c>
      <c r="AA41" s="10">
        <v>1.93</v>
      </c>
      <c r="AB41" s="10">
        <v>1.93</v>
      </c>
      <c r="AC41" s="10">
        <v>1.93</v>
      </c>
      <c r="AD41" s="10">
        <v>1.93</v>
      </c>
      <c r="AE41" s="10">
        <v>1.93</v>
      </c>
      <c r="AF41" s="10">
        <v>1.93</v>
      </c>
      <c r="AG41" s="10">
        <v>1.93</v>
      </c>
      <c r="AH41" s="10">
        <v>1.93</v>
      </c>
      <c r="AI41" s="10">
        <v>1.93</v>
      </c>
      <c r="AJ41" s="10">
        <v>1.93</v>
      </c>
      <c r="AK41" s="10">
        <v>1.93</v>
      </c>
      <c r="AL41" s="10">
        <v>1.93</v>
      </c>
      <c r="AM41" s="10">
        <v>1.93</v>
      </c>
      <c r="AN41" s="10">
        <v>1.93</v>
      </c>
      <c r="AO41" s="10">
        <v>1.93</v>
      </c>
      <c r="AP41" s="10">
        <v>1.93</v>
      </c>
      <c r="AQ41" s="10">
        <v>1.93</v>
      </c>
      <c r="AR41" s="10">
        <v>1.93</v>
      </c>
      <c r="AS41" s="10">
        <v>1.93</v>
      </c>
    </row>
    <row r="42" spans="1:45" x14ac:dyDescent="0.2">
      <c r="A42" s="10" t="s">
        <v>116</v>
      </c>
      <c r="B42" s="10" t="s">
        <v>124</v>
      </c>
      <c r="C42" s="10" t="s">
        <v>111</v>
      </c>
      <c r="D42" s="11"/>
      <c r="E42" s="10">
        <v>779.298277443394</v>
      </c>
      <c r="F42" s="10">
        <v>879.89355211617499</v>
      </c>
      <c r="G42" s="10">
        <v>736.30935320531296</v>
      </c>
      <c r="H42" s="10">
        <v>572.23177605808701</v>
      </c>
      <c r="I42" s="10">
        <v>582.16298843985896</v>
      </c>
      <c r="J42" s="10">
        <v>585.56286447425202</v>
      </c>
      <c r="K42" s="10">
        <v>618.45993822814603</v>
      </c>
      <c r="L42" s="10">
        <v>654.70213343575006</v>
      </c>
      <c r="M42" s="10">
        <v>558.60182131243403</v>
      </c>
      <c r="N42" s="10">
        <v>452.86992210513199</v>
      </c>
      <c r="O42" s="10">
        <v>530.99105898466905</v>
      </c>
      <c r="P42" s="10">
        <v>442.56135250323598</v>
      </c>
      <c r="Q42" s="10">
        <v>448.17216766968397</v>
      </c>
      <c r="R42" s="10">
        <v>557.37347972712905</v>
      </c>
      <c r="S42" s="10">
        <v>558.19348400471097</v>
      </c>
      <c r="T42" s="10">
        <v>529.84447319342996</v>
      </c>
      <c r="U42" s="10">
        <v>338.88095442941699</v>
      </c>
      <c r="V42" s="10">
        <v>317.254176305611</v>
      </c>
      <c r="W42" s="10">
        <v>287.08085279355498</v>
      </c>
      <c r="X42" s="10">
        <v>385.96667622050199</v>
      </c>
      <c r="Y42" s="10">
        <v>415.23720741377701</v>
      </c>
      <c r="Z42" s="10">
        <v>439.38706697239002</v>
      </c>
      <c r="AA42" s="10">
        <v>398.72713715768299</v>
      </c>
      <c r="AB42" s="10">
        <v>403.21910773733799</v>
      </c>
      <c r="AC42" s="10">
        <v>409.05216358195599</v>
      </c>
      <c r="AD42" s="10">
        <v>417.97327960638</v>
      </c>
      <c r="AE42" s="10">
        <v>415.28413579289798</v>
      </c>
      <c r="AF42" s="10">
        <v>411.19910807632601</v>
      </c>
      <c r="AG42" s="10">
        <v>404.82762423263199</v>
      </c>
      <c r="AH42" s="10">
        <v>405.84437207845599</v>
      </c>
      <c r="AI42" s="10">
        <v>406.28191613530902</v>
      </c>
      <c r="AJ42" s="10">
        <v>405.82020822753498</v>
      </c>
      <c r="AK42" s="10">
        <v>403.794696331061</v>
      </c>
      <c r="AL42" s="10">
        <v>401.87978975408799</v>
      </c>
      <c r="AM42" s="10">
        <v>400.32657003371497</v>
      </c>
      <c r="AN42" s="10">
        <v>399.576394333895</v>
      </c>
      <c r="AO42" s="10">
        <v>398.53173137646797</v>
      </c>
      <c r="AP42" s="10">
        <v>397.24003391666201</v>
      </c>
      <c r="AQ42" s="10">
        <v>395.81000486484999</v>
      </c>
      <c r="AR42" s="10">
        <v>394.47922295381397</v>
      </c>
      <c r="AS42" s="10">
        <v>393.245795153769</v>
      </c>
    </row>
    <row r="43" spans="1:45" ht="35" customHeight="1" x14ac:dyDescent="0.2">
      <c r="A43" s="10" t="s">
        <v>117</v>
      </c>
      <c r="B43" s="10" t="s">
        <v>120</v>
      </c>
      <c r="C43" s="10" t="s">
        <v>111</v>
      </c>
      <c r="D43" s="11"/>
      <c r="E43" s="10">
        <v>9266.0300000000007</v>
      </c>
      <c r="F43" s="10">
        <v>9117.36</v>
      </c>
      <c r="G43" s="10">
        <v>9034.92</v>
      </c>
      <c r="H43" s="10">
        <v>8928.99</v>
      </c>
      <c r="I43" s="10">
        <v>9119.1200000000008</v>
      </c>
      <c r="J43" s="10">
        <v>9544.65</v>
      </c>
      <c r="K43" s="10">
        <v>9375.41</v>
      </c>
      <c r="L43" s="10">
        <v>9274.48</v>
      </c>
      <c r="M43" s="10">
        <v>9414.7900000000009</v>
      </c>
      <c r="N43" s="10">
        <v>8265.07</v>
      </c>
      <c r="O43" s="10">
        <v>8658.2800000000007</v>
      </c>
      <c r="P43" s="10">
        <v>8474.9699999999993</v>
      </c>
      <c r="Q43" s="10">
        <v>8157.97</v>
      </c>
      <c r="R43" s="10">
        <v>8012.24</v>
      </c>
      <c r="S43" s="10">
        <v>7671.38</v>
      </c>
      <c r="T43" s="10">
        <v>7674.19</v>
      </c>
      <c r="U43" s="10">
        <v>7780.38</v>
      </c>
      <c r="V43" s="10">
        <v>7704.71</v>
      </c>
      <c r="W43" s="10">
        <v>7851.34</v>
      </c>
      <c r="X43" s="10">
        <v>7717.86</v>
      </c>
      <c r="Y43" s="10">
        <v>7005.05</v>
      </c>
      <c r="Z43" s="10">
        <v>7123.47</v>
      </c>
      <c r="AA43" s="10">
        <v>7126.90681770216</v>
      </c>
      <c r="AB43" s="10">
        <v>6971.59101031725</v>
      </c>
      <c r="AC43" s="10">
        <v>6961.1073929127097</v>
      </c>
      <c r="AD43" s="10">
        <v>7074.4826760291098</v>
      </c>
      <c r="AE43" s="10">
        <v>7095.4330899152401</v>
      </c>
      <c r="AF43" s="10">
        <v>7110.1841227014302</v>
      </c>
      <c r="AG43" s="10">
        <v>7163.5515947714202</v>
      </c>
      <c r="AH43" s="10">
        <v>7229.3665255382803</v>
      </c>
      <c r="AI43" s="10">
        <v>7314.7375533387103</v>
      </c>
      <c r="AJ43" s="10">
        <v>7406.5857605051997</v>
      </c>
      <c r="AK43" s="10">
        <v>7501.6999248544498</v>
      </c>
      <c r="AL43" s="10">
        <v>7606.2553383627001</v>
      </c>
      <c r="AM43" s="10">
        <v>7723.3110418692604</v>
      </c>
      <c r="AN43" s="10">
        <v>7850.5294149273104</v>
      </c>
      <c r="AO43" s="10">
        <v>7994.95017337432</v>
      </c>
      <c r="AP43" s="10">
        <v>8153.0693051430198</v>
      </c>
      <c r="AQ43" s="10">
        <v>8313.6160222003291</v>
      </c>
      <c r="AR43" s="10">
        <v>8477.3538851343892</v>
      </c>
      <c r="AS43" s="10">
        <v>8649.5344939734896</v>
      </c>
    </row>
    <row r="44" spans="1:45" x14ac:dyDescent="0.2">
      <c r="A44" s="10" t="s">
        <v>117</v>
      </c>
      <c r="B44" s="10" t="s">
        <v>121</v>
      </c>
      <c r="C44" s="10" t="s">
        <v>111</v>
      </c>
      <c r="D44" s="11"/>
      <c r="E44" s="10">
        <v>15003.26</v>
      </c>
      <c r="F44" s="10">
        <v>14732.67</v>
      </c>
      <c r="G44" s="10">
        <v>13445.79</v>
      </c>
      <c r="H44" s="10">
        <v>13404.06</v>
      </c>
      <c r="I44" s="10">
        <v>12402.22</v>
      </c>
      <c r="J44" s="10">
        <v>12294.73</v>
      </c>
      <c r="K44" s="10">
        <v>11706.82</v>
      </c>
      <c r="L44" s="10">
        <v>10836.44</v>
      </c>
      <c r="M44" s="10">
        <v>10401.6</v>
      </c>
      <c r="N44" s="10">
        <v>8685.93</v>
      </c>
      <c r="O44" s="10">
        <v>8868.8799999999992</v>
      </c>
      <c r="P44" s="10">
        <v>8505.5699999999906</v>
      </c>
      <c r="Q44" s="10">
        <v>8383.7800000000007</v>
      </c>
      <c r="R44" s="10">
        <v>8570.6500000000106</v>
      </c>
      <c r="S44" s="10">
        <v>8184.19</v>
      </c>
      <c r="T44" s="10">
        <v>7962.0199999999904</v>
      </c>
      <c r="U44" s="10">
        <v>8264.6200000000008</v>
      </c>
      <c r="V44" s="10">
        <v>8495.45999999999</v>
      </c>
      <c r="W44" s="10">
        <v>8578.9599999999991</v>
      </c>
      <c r="X44" s="10">
        <v>8715.3499999999894</v>
      </c>
      <c r="Y44" s="10">
        <v>8160.18</v>
      </c>
      <c r="Z44" s="10">
        <v>8744.8799999999992</v>
      </c>
      <c r="AA44" s="10">
        <v>8338.3498620294795</v>
      </c>
      <c r="AB44" s="10">
        <v>8121.1399604527496</v>
      </c>
      <c r="AC44" s="10">
        <v>7856.89742760644</v>
      </c>
      <c r="AD44" s="10">
        <v>7727.7026559063197</v>
      </c>
      <c r="AE44" s="10">
        <v>7734.8500167496204</v>
      </c>
      <c r="AF44" s="10">
        <v>7728.44342492346</v>
      </c>
      <c r="AG44" s="10">
        <v>7742.2171814159801</v>
      </c>
      <c r="AH44" s="10">
        <v>7774.7630274269304</v>
      </c>
      <c r="AI44" s="10">
        <v>7817.5225482628803</v>
      </c>
      <c r="AJ44" s="10">
        <v>7875.3317588909904</v>
      </c>
      <c r="AK44" s="10">
        <v>7952.9501464998602</v>
      </c>
      <c r="AL44" s="10">
        <v>8053.9721831690504</v>
      </c>
      <c r="AM44" s="10">
        <v>8174.0071661753</v>
      </c>
      <c r="AN44" s="10">
        <v>8340.6227620751106</v>
      </c>
      <c r="AO44" s="10">
        <v>8552.1335794981005</v>
      </c>
      <c r="AP44" s="10">
        <v>8815.8823984211103</v>
      </c>
      <c r="AQ44" s="10">
        <v>9046.7128182802298</v>
      </c>
      <c r="AR44" s="10">
        <v>9258.2907683665308</v>
      </c>
      <c r="AS44" s="10">
        <v>9475.1154571339102</v>
      </c>
    </row>
    <row r="45" spans="1:45" x14ac:dyDescent="0.2">
      <c r="A45" s="10" t="s">
        <v>117</v>
      </c>
      <c r="B45" s="10" t="s">
        <v>122</v>
      </c>
      <c r="C45" s="10" t="s">
        <v>111</v>
      </c>
      <c r="D45" s="11"/>
      <c r="E45" s="10">
        <v>5889.79</v>
      </c>
      <c r="F45" s="10">
        <v>6532.01</v>
      </c>
      <c r="G45" s="10">
        <v>6166.42</v>
      </c>
      <c r="H45" s="10">
        <v>6879.76</v>
      </c>
      <c r="I45" s="10">
        <v>6883.82</v>
      </c>
      <c r="J45" s="10">
        <v>6265.35</v>
      </c>
      <c r="K45" s="10">
        <v>6079.69</v>
      </c>
      <c r="L45" s="10">
        <v>6028.56</v>
      </c>
      <c r="M45" s="10">
        <v>5888.63</v>
      </c>
      <c r="N45" s="10">
        <v>5143.6099999999997</v>
      </c>
      <c r="O45" s="10">
        <v>5475.92</v>
      </c>
      <c r="P45" s="10">
        <v>4495.91</v>
      </c>
      <c r="Q45" s="10">
        <v>4663.45</v>
      </c>
      <c r="R45" s="10">
        <v>4051.56</v>
      </c>
      <c r="S45" s="10">
        <v>4231.3599999999997</v>
      </c>
      <c r="T45" s="10">
        <v>4205.8500000000004</v>
      </c>
      <c r="U45" s="10">
        <v>2326.46</v>
      </c>
      <c r="V45" s="10">
        <v>2639.88</v>
      </c>
      <c r="W45" s="10">
        <v>2579.65</v>
      </c>
      <c r="X45" s="10">
        <v>2657.33</v>
      </c>
      <c r="Y45" s="10">
        <v>2434.0100000000002</v>
      </c>
      <c r="Z45" s="10">
        <v>2562.3000000000002</v>
      </c>
      <c r="AA45" s="10">
        <v>2596.6786403278802</v>
      </c>
      <c r="AB45" s="10">
        <v>2553.36862235327</v>
      </c>
      <c r="AC45" s="10">
        <v>2508.4259876554502</v>
      </c>
      <c r="AD45" s="10">
        <v>2504.2725217053098</v>
      </c>
      <c r="AE45" s="10">
        <v>2500.6313904140802</v>
      </c>
      <c r="AF45" s="10">
        <v>2505.0709040884899</v>
      </c>
      <c r="AG45" s="10">
        <v>2515.0833781545498</v>
      </c>
      <c r="AH45" s="10">
        <v>2523.4938497282901</v>
      </c>
      <c r="AI45" s="10">
        <v>2534.7853922573699</v>
      </c>
      <c r="AJ45" s="10">
        <v>2547.11625390789</v>
      </c>
      <c r="AK45" s="10">
        <v>2564.9761415972598</v>
      </c>
      <c r="AL45" s="10">
        <v>2595.05775679721</v>
      </c>
      <c r="AM45" s="10">
        <v>2634.4733365124398</v>
      </c>
      <c r="AN45" s="10">
        <v>2692.1256578441398</v>
      </c>
      <c r="AO45" s="10">
        <v>2745.7075612339399</v>
      </c>
      <c r="AP45" s="10">
        <v>2819.72175623254</v>
      </c>
      <c r="AQ45" s="10">
        <v>2870.0951793905101</v>
      </c>
      <c r="AR45" s="10">
        <v>2904.0699216138501</v>
      </c>
      <c r="AS45" s="10">
        <v>2933.6398742981401</v>
      </c>
    </row>
    <row r="46" spans="1:45" x14ac:dyDescent="0.2">
      <c r="A46" s="10" t="s">
        <v>117</v>
      </c>
      <c r="B46" s="10" t="s">
        <v>123</v>
      </c>
      <c r="C46" s="10" t="s">
        <v>111</v>
      </c>
      <c r="D46" s="11"/>
      <c r="E46" s="10">
        <v>264.06000000000103</v>
      </c>
      <c r="F46" s="10">
        <v>243.069999999999</v>
      </c>
      <c r="G46" s="10">
        <v>250.030000000001</v>
      </c>
      <c r="H46" s="10">
        <v>266.68999999999897</v>
      </c>
      <c r="I46" s="10">
        <v>265.23999999999899</v>
      </c>
      <c r="J46" s="10">
        <v>200.76</v>
      </c>
      <c r="K46" s="10">
        <v>213.49</v>
      </c>
      <c r="L46" s="10">
        <v>276.33000000000101</v>
      </c>
      <c r="M46" s="10">
        <v>414.19999999999902</v>
      </c>
      <c r="N46" s="10">
        <v>414.77</v>
      </c>
      <c r="O46" s="10">
        <v>471.900000000001</v>
      </c>
      <c r="P46" s="10">
        <v>530.85999999999899</v>
      </c>
      <c r="Q46" s="10">
        <v>488.17999999999898</v>
      </c>
      <c r="R46" s="10">
        <v>575.69000000000096</v>
      </c>
      <c r="S46" s="10">
        <v>593.16999999999996</v>
      </c>
      <c r="T46" s="10">
        <v>1112.68</v>
      </c>
      <c r="U46" s="10">
        <v>1194.1400000000001</v>
      </c>
      <c r="V46" s="10">
        <v>1232.8499999999999</v>
      </c>
      <c r="W46" s="10">
        <v>1432.5</v>
      </c>
      <c r="X46" s="10">
        <v>1520.28</v>
      </c>
      <c r="Y46" s="10">
        <v>1701.55</v>
      </c>
      <c r="Z46" s="10">
        <v>1669.63</v>
      </c>
      <c r="AA46" s="10">
        <v>1782.9981326882801</v>
      </c>
      <c r="AB46" s="10">
        <v>1797.08692405242</v>
      </c>
      <c r="AC46" s="10">
        <v>1812.51291184415</v>
      </c>
      <c r="AD46" s="10">
        <v>1865.82572896385</v>
      </c>
      <c r="AE46" s="10">
        <v>1881.1397074666299</v>
      </c>
      <c r="AF46" s="10">
        <v>1888.84080396371</v>
      </c>
      <c r="AG46" s="10">
        <v>1905.1271699026499</v>
      </c>
      <c r="AH46" s="10">
        <v>1916.4724540708301</v>
      </c>
      <c r="AI46" s="10">
        <v>1928.9001435232501</v>
      </c>
      <c r="AJ46" s="10">
        <v>1942.1439268955501</v>
      </c>
      <c r="AK46" s="10">
        <v>1938.7669137855</v>
      </c>
      <c r="AL46" s="10">
        <v>1907.2133757839699</v>
      </c>
      <c r="AM46" s="10">
        <v>1859.7293538699901</v>
      </c>
      <c r="AN46" s="10">
        <v>1753.4292202169299</v>
      </c>
      <c r="AO46" s="10">
        <v>1645.2680397479801</v>
      </c>
      <c r="AP46" s="10">
        <v>1473.2287929251099</v>
      </c>
      <c r="AQ46" s="10">
        <v>1385.3711993029899</v>
      </c>
      <c r="AR46" s="10">
        <v>1363.08186105352</v>
      </c>
      <c r="AS46" s="10">
        <v>1361.41588936483</v>
      </c>
    </row>
    <row r="47" spans="1:45" x14ac:dyDescent="0.2">
      <c r="A47" s="10" t="s">
        <v>117</v>
      </c>
      <c r="B47" s="10" t="s">
        <v>124</v>
      </c>
      <c r="C47" s="10" t="s">
        <v>111</v>
      </c>
      <c r="D47" s="11"/>
      <c r="E47" s="10">
        <v>1738.870001</v>
      </c>
      <c r="F47" s="10">
        <v>1526.380001</v>
      </c>
      <c r="G47" s="10">
        <v>1534.7100009999999</v>
      </c>
      <c r="H47" s="10">
        <v>1519.4700009999999</v>
      </c>
      <c r="I47" s="10">
        <v>1492.2100009999999</v>
      </c>
      <c r="J47" s="10">
        <v>1406.070001</v>
      </c>
      <c r="K47" s="10">
        <v>1394.3000010000001</v>
      </c>
      <c r="L47" s="10">
        <v>1452.7900010000001</v>
      </c>
      <c r="M47" s="10">
        <v>1485.99</v>
      </c>
      <c r="N47" s="10">
        <v>1183.43</v>
      </c>
      <c r="O47" s="10">
        <v>1319.31</v>
      </c>
      <c r="P47" s="10">
        <v>1197.99</v>
      </c>
      <c r="Q47" s="10">
        <v>1225.49</v>
      </c>
      <c r="R47" s="10">
        <v>1591.39</v>
      </c>
      <c r="S47" s="10">
        <v>1634.41</v>
      </c>
      <c r="T47" s="10">
        <v>1360.55</v>
      </c>
      <c r="U47" s="10">
        <v>1279.68</v>
      </c>
      <c r="V47" s="10">
        <v>1103.58</v>
      </c>
      <c r="W47" s="10">
        <v>1083.55</v>
      </c>
      <c r="X47" s="10">
        <v>923.07</v>
      </c>
      <c r="Y47" s="10">
        <v>825.34</v>
      </c>
      <c r="Z47" s="10">
        <v>868.04</v>
      </c>
      <c r="AA47" s="10">
        <v>931.525987513627</v>
      </c>
      <c r="AB47" s="10">
        <v>876.54573970992396</v>
      </c>
      <c r="AC47" s="10">
        <v>840.59849517581495</v>
      </c>
      <c r="AD47" s="10">
        <v>839.45964289845199</v>
      </c>
      <c r="AE47" s="10">
        <v>832.52819147533705</v>
      </c>
      <c r="AF47" s="10">
        <v>837.06957312284203</v>
      </c>
      <c r="AG47" s="10">
        <v>845.50244265992296</v>
      </c>
      <c r="AH47" s="10">
        <v>850.97455297102294</v>
      </c>
      <c r="AI47" s="10">
        <v>859.90090738990898</v>
      </c>
      <c r="AJ47" s="10">
        <v>869.65637085549201</v>
      </c>
      <c r="AK47" s="10">
        <v>879.60174652541002</v>
      </c>
      <c r="AL47" s="10">
        <v>891.30831589926197</v>
      </c>
      <c r="AM47" s="10">
        <v>904.05591911376405</v>
      </c>
      <c r="AN47" s="10">
        <v>918.09860778792597</v>
      </c>
      <c r="AO47" s="10">
        <v>934.603217169456</v>
      </c>
      <c r="AP47" s="10">
        <v>953.297875441119</v>
      </c>
      <c r="AQ47" s="10">
        <v>971.94956252886402</v>
      </c>
      <c r="AR47" s="10">
        <v>991.04649435550596</v>
      </c>
      <c r="AS47" s="10">
        <v>1010.91818585659</v>
      </c>
    </row>
    <row r="48" spans="1:45" ht="35" customHeight="1" x14ac:dyDescent="0.2">
      <c r="A48" s="10" t="s">
        <v>118</v>
      </c>
      <c r="B48" s="10" t="s">
        <v>120</v>
      </c>
      <c r="C48" s="10" t="s">
        <v>111</v>
      </c>
      <c r="D48" s="11"/>
      <c r="E48" s="10">
        <v>1798.19</v>
      </c>
      <c r="F48" s="10">
        <v>1814.7</v>
      </c>
      <c r="G48" s="10">
        <v>1750.37</v>
      </c>
      <c r="H48" s="10">
        <v>1756.1</v>
      </c>
      <c r="I48" s="10">
        <v>1733.23</v>
      </c>
      <c r="J48" s="10">
        <v>1722.09</v>
      </c>
      <c r="K48" s="10">
        <v>1720.74</v>
      </c>
      <c r="L48" s="10">
        <v>1727.2</v>
      </c>
      <c r="M48" s="10">
        <v>1750.21</v>
      </c>
      <c r="N48" s="10">
        <v>1671.68</v>
      </c>
      <c r="O48" s="10">
        <v>1642.31</v>
      </c>
      <c r="P48" s="10">
        <v>1581.87</v>
      </c>
      <c r="Q48" s="10">
        <v>1625.33</v>
      </c>
      <c r="R48" s="10">
        <v>1616.72</v>
      </c>
      <c r="S48" s="10">
        <v>1590.86</v>
      </c>
      <c r="T48" s="10">
        <v>1665.65</v>
      </c>
      <c r="U48" s="10">
        <v>1694.57</v>
      </c>
      <c r="V48" s="10">
        <v>1697.82</v>
      </c>
      <c r="W48" s="10">
        <v>1569.07</v>
      </c>
      <c r="X48" s="10">
        <v>1535.98</v>
      </c>
      <c r="Y48" s="10">
        <v>1427.01</v>
      </c>
      <c r="Z48" s="10">
        <v>1423.12</v>
      </c>
      <c r="AA48" s="10">
        <v>1382.99501270992</v>
      </c>
      <c r="AB48" s="10">
        <v>1353.5334323996401</v>
      </c>
      <c r="AC48" s="10">
        <v>1322.7866798620801</v>
      </c>
      <c r="AD48" s="10">
        <v>1289.0438730989499</v>
      </c>
      <c r="AE48" s="10">
        <v>1286.6388968701101</v>
      </c>
      <c r="AF48" s="10">
        <v>1268.3546830155501</v>
      </c>
      <c r="AG48" s="10">
        <v>1261.89254024147</v>
      </c>
      <c r="AH48" s="10">
        <v>1252.07734398552</v>
      </c>
      <c r="AI48" s="10">
        <v>1246.4793757216901</v>
      </c>
      <c r="AJ48" s="10">
        <v>1244.3454369629401</v>
      </c>
      <c r="AK48" s="10">
        <v>1243.08368972788</v>
      </c>
      <c r="AL48" s="10">
        <v>1243.8872957168801</v>
      </c>
      <c r="AM48" s="10">
        <v>1245.53231203427</v>
      </c>
      <c r="AN48" s="10">
        <v>1252.4232824155599</v>
      </c>
      <c r="AO48" s="10">
        <v>1264.5107205070899</v>
      </c>
      <c r="AP48" s="10">
        <v>1276.9466678079</v>
      </c>
      <c r="AQ48" s="10">
        <v>1286.90392411329</v>
      </c>
      <c r="AR48" s="10">
        <v>1296.23600058942</v>
      </c>
      <c r="AS48" s="10">
        <v>1299.54686865761</v>
      </c>
    </row>
    <row r="49" spans="1:45" x14ac:dyDescent="0.2">
      <c r="A49" s="10" t="s">
        <v>118</v>
      </c>
      <c r="B49" s="10" t="s">
        <v>121</v>
      </c>
      <c r="C49" s="10" t="s">
        <v>111</v>
      </c>
      <c r="D49" s="11"/>
      <c r="E49" s="10">
        <v>3830.7799999999802</v>
      </c>
      <c r="F49" s="10">
        <v>3975.24</v>
      </c>
      <c r="G49" s="10">
        <v>3697.1899999999901</v>
      </c>
      <c r="H49" s="10">
        <v>3814.4899999999798</v>
      </c>
      <c r="I49" s="10">
        <v>4465.5500000000102</v>
      </c>
      <c r="J49" s="10">
        <v>4326.6799999999803</v>
      </c>
      <c r="K49" s="10">
        <v>3938.3399999999901</v>
      </c>
      <c r="L49" s="10">
        <v>3649.56</v>
      </c>
      <c r="M49" s="10">
        <v>3834.8099999999899</v>
      </c>
      <c r="N49" s="10">
        <v>3458.49</v>
      </c>
      <c r="O49" s="10">
        <v>3780.99999999999</v>
      </c>
      <c r="P49" s="10">
        <v>3065.73</v>
      </c>
      <c r="Q49" s="10">
        <v>3553.1700000000101</v>
      </c>
      <c r="R49" s="10">
        <v>3632.9000000000101</v>
      </c>
      <c r="S49" s="10">
        <v>3007.08</v>
      </c>
      <c r="T49" s="10">
        <v>3174.8900000000099</v>
      </c>
      <c r="U49" s="10">
        <v>3221.89</v>
      </c>
      <c r="V49" s="10">
        <v>3041.48000000001</v>
      </c>
      <c r="W49" s="10">
        <v>3067.4400000000101</v>
      </c>
      <c r="X49" s="10">
        <v>3096.2800000000202</v>
      </c>
      <c r="Y49" s="10">
        <v>2860.81</v>
      </c>
      <c r="Z49" s="10">
        <v>3014.5500000000102</v>
      </c>
      <c r="AA49" s="10">
        <v>2921.46240896379</v>
      </c>
      <c r="AB49" s="10">
        <v>2940.0926899196602</v>
      </c>
      <c r="AC49" s="10">
        <v>2895.4024118699999</v>
      </c>
      <c r="AD49" s="10">
        <v>2872.3110047375699</v>
      </c>
      <c r="AE49" s="10">
        <v>2931.5100355575601</v>
      </c>
      <c r="AF49" s="10">
        <v>3000.9559788880902</v>
      </c>
      <c r="AG49" s="10">
        <v>3076.10901752465</v>
      </c>
      <c r="AH49" s="10">
        <v>3128.5574608687002</v>
      </c>
      <c r="AI49" s="10">
        <v>3163.9521665121001</v>
      </c>
      <c r="AJ49" s="10">
        <v>3204.0105499614201</v>
      </c>
      <c r="AK49" s="10">
        <v>3236.9317330887998</v>
      </c>
      <c r="AL49" s="10">
        <v>3271.0289202518902</v>
      </c>
      <c r="AM49" s="10">
        <v>3305.7833208771899</v>
      </c>
      <c r="AN49" s="10">
        <v>3349.9769372660699</v>
      </c>
      <c r="AO49" s="10">
        <v>3396.1750588</v>
      </c>
      <c r="AP49" s="10">
        <v>3442.8465994838598</v>
      </c>
      <c r="AQ49" s="10">
        <v>3485.3349666669101</v>
      </c>
      <c r="AR49" s="10">
        <v>3528.0072230236901</v>
      </c>
      <c r="AS49" s="10">
        <v>3565.3049733330399</v>
      </c>
    </row>
    <row r="50" spans="1:45" x14ac:dyDescent="0.2">
      <c r="A50" s="10" t="s">
        <v>118</v>
      </c>
      <c r="B50" s="10" t="s">
        <v>122</v>
      </c>
      <c r="C50" s="10" t="s">
        <v>111</v>
      </c>
      <c r="D50" s="11"/>
      <c r="E50" s="10">
        <v>1043.73</v>
      </c>
      <c r="F50" s="10">
        <v>845.43</v>
      </c>
      <c r="G50" s="10">
        <v>742.72</v>
      </c>
      <c r="H50" s="10">
        <v>399.12</v>
      </c>
      <c r="I50" s="10">
        <v>503.85</v>
      </c>
      <c r="J50" s="10">
        <v>542.55999999999995</v>
      </c>
      <c r="K50" s="10">
        <v>489.990000000002</v>
      </c>
      <c r="L50" s="10">
        <v>487.48999999999802</v>
      </c>
      <c r="M50" s="10">
        <v>468.24999999999898</v>
      </c>
      <c r="N50" s="10">
        <v>372.76</v>
      </c>
      <c r="O50" s="10">
        <v>313.64</v>
      </c>
      <c r="P50" s="10">
        <v>365.75</v>
      </c>
      <c r="Q50" s="10">
        <v>321.41000000000003</v>
      </c>
      <c r="R50" s="10">
        <v>299.62</v>
      </c>
      <c r="S50" s="10">
        <v>334.23</v>
      </c>
      <c r="T50" s="10">
        <v>360.2</v>
      </c>
      <c r="U50" s="10">
        <v>789.34000000000106</v>
      </c>
      <c r="V50" s="10">
        <v>706.680000000002</v>
      </c>
      <c r="W50" s="10">
        <v>746.64000000000101</v>
      </c>
      <c r="X50" s="10">
        <v>735.94</v>
      </c>
      <c r="Y50" s="10">
        <v>709.32999999999902</v>
      </c>
      <c r="Z50" s="10">
        <v>713.02999999999804</v>
      </c>
      <c r="AA50" s="10">
        <v>711.528154647826</v>
      </c>
      <c r="AB50" s="10">
        <v>710.26823353209397</v>
      </c>
      <c r="AC50" s="10">
        <v>709.262190612827</v>
      </c>
      <c r="AD50" s="10">
        <v>711.35284445926004</v>
      </c>
      <c r="AE50" s="10">
        <v>713.47424043211197</v>
      </c>
      <c r="AF50" s="10">
        <v>715.65694831221003</v>
      </c>
      <c r="AG50" s="10">
        <v>718.82599956850197</v>
      </c>
      <c r="AH50" s="10">
        <v>720.98396061910705</v>
      </c>
      <c r="AI50" s="10">
        <v>723.078085450412</v>
      </c>
      <c r="AJ50" s="10">
        <v>725.06056779866003</v>
      </c>
      <c r="AK50" s="10">
        <v>727.34117560653203</v>
      </c>
      <c r="AL50" s="10">
        <v>730.57624823906804</v>
      </c>
      <c r="AM50" s="10">
        <v>734.87580401907803</v>
      </c>
      <c r="AN50" s="10">
        <v>740.76201750931705</v>
      </c>
      <c r="AO50" s="10">
        <v>745.07967221301396</v>
      </c>
      <c r="AP50" s="10">
        <v>750.31735632046696</v>
      </c>
      <c r="AQ50" s="10">
        <v>753.91248111923301</v>
      </c>
      <c r="AR50" s="10">
        <v>756.41849404636002</v>
      </c>
      <c r="AS50" s="10">
        <v>758.632631796444</v>
      </c>
    </row>
    <row r="51" spans="1:45" x14ac:dyDescent="0.2">
      <c r="A51" s="10" t="s">
        <v>118</v>
      </c>
      <c r="B51" s="10" t="s">
        <v>123</v>
      </c>
      <c r="C51" s="10" t="s">
        <v>111</v>
      </c>
      <c r="D51" s="11"/>
      <c r="E51" s="10">
        <v>88.369999999999905</v>
      </c>
      <c r="F51" s="10">
        <v>89.710000000000093</v>
      </c>
      <c r="G51" s="10">
        <v>96.84</v>
      </c>
      <c r="H51" s="10">
        <v>104.18</v>
      </c>
      <c r="I51" s="10">
        <v>104.15</v>
      </c>
      <c r="J51" s="10">
        <v>104.57</v>
      </c>
      <c r="K51" s="10">
        <v>83.200000000000102</v>
      </c>
      <c r="L51" s="10">
        <v>88.530000000000101</v>
      </c>
      <c r="M51" s="10">
        <v>74.53</v>
      </c>
      <c r="N51" s="10">
        <v>83.7</v>
      </c>
      <c r="O51" s="10">
        <v>101.42</v>
      </c>
      <c r="P51" s="10">
        <v>93.909999999999897</v>
      </c>
      <c r="Q51" s="10">
        <v>88.639999999999901</v>
      </c>
      <c r="R51" s="10">
        <v>123.9</v>
      </c>
      <c r="S51" s="10">
        <v>119.12</v>
      </c>
      <c r="T51" s="10">
        <v>42.400000000000098</v>
      </c>
      <c r="U51" s="10">
        <v>27.319999999999901</v>
      </c>
      <c r="V51" s="10">
        <v>60.839999999999897</v>
      </c>
      <c r="W51" s="10">
        <v>44.673536903380104</v>
      </c>
      <c r="X51" s="10">
        <v>59.218858600094897</v>
      </c>
      <c r="Y51" s="10">
        <v>59.4363948157553</v>
      </c>
      <c r="Z51" s="10">
        <v>62.812722258089302</v>
      </c>
      <c r="AA51" s="10">
        <v>65.367203533542806</v>
      </c>
      <c r="AB51" s="10">
        <v>69.033220313333601</v>
      </c>
      <c r="AC51" s="10">
        <v>75.446880835781997</v>
      </c>
      <c r="AD51" s="10">
        <v>80.751862770042493</v>
      </c>
      <c r="AE51" s="10">
        <v>83.106528020081697</v>
      </c>
      <c r="AF51" s="10">
        <v>84.314572181621699</v>
      </c>
      <c r="AG51" s="10">
        <v>85.619237404342499</v>
      </c>
      <c r="AH51" s="10">
        <v>86.578702568939903</v>
      </c>
      <c r="AI51" s="10">
        <v>87.150468197604397</v>
      </c>
      <c r="AJ51" s="10">
        <v>87.500565362530807</v>
      </c>
      <c r="AK51" s="10">
        <v>86.598940123611897</v>
      </c>
      <c r="AL51" s="10">
        <v>82.938566195442505</v>
      </c>
      <c r="AM51" s="10">
        <v>76.458646159881397</v>
      </c>
      <c r="AN51" s="10">
        <v>59.7207578719024</v>
      </c>
      <c r="AO51" s="10">
        <v>45.109134990412898</v>
      </c>
      <c r="AP51" s="10">
        <v>28.4791048761846</v>
      </c>
      <c r="AQ51" s="10">
        <v>19.775743128277501</v>
      </c>
      <c r="AR51" s="10">
        <v>14.3707580900025</v>
      </c>
      <c r="AS51" s="10">
        <v>10.2890754904254</v>
      </c>
    </row>
    <row r="52" spans="1:45" x14ac:dyDescent="0.2">
      <c r="A52" s="10" t="s">
        <v>118</v>
      </c>
      <c r="B52" s="10" t="s">
        <v>124</v>
      </c>
      <c r="C52" s="10" t="s">
        <v>111</v>
      </c>
      <c r="D52" s="11"/>
      <c r="E52" s="10">
        <v>41.88</v>
      </c>
      <c r="F52" s="10">
        <v>33.550000000000203</v>
      </c>
      <c r="G52" s="10">
        <v>5.2400000000001699</v>
      </c>
      <c r="H52" s="10">
        <v>7.6699999999998001</v>
      </c>
      <c r="I52" s="10">
        <v>9.0100000000000797</v>
      </c>
      <c r="J52" s="10">
        <v>26.5100000000003</v>
      </c>
      <c r="K52" s="10">
        <v>13.0899999999999</v>
      </c>
      <c r="L52" s="10">
        <v>9.9900000000002702</v>
      </c>
      <c r="M52" s="10">
        <v>9.3500000000000192</v>
      </c>
      <c r="N52" s="10">
        <v>16.7100000000002</v>
      </c>
      <c r="O52" s="10">
        <v>19.899999999999999</v>
      </c>
      <c r="P52" s="10">
        <v>18.150000000000201</v>
      </c>
      <c r="Q52" s="10">
        <v>8.1699999999998294</v>
      </c>
      <c r="R52" s="10">
        <v>16.630000000000202</v>
      </c>
      <c r="S52" s="10">
        <v>17.11</v>
      </c>
      <c r="T52" s="10">
        <v>18.05</v>
      </c>
      <c r="U52" s="10">
        <v>19.82</v>
      </c>
      <c r="V52" s="10">
        <v>18.440000000000001</v>
      </c>
      <c r="W52" s="10">
        <v>17.920000000000002</v>
      </c>
      <c r="X52" s="10">
        <v>13.07</v>
      </c>
      <c r="Y52" s="10">
        <v>12.98</v>
      </c>
      <c r="Z52" s="10">
        <v>13.65</v>
      </c>
      <c r="AA52" s="10">
        <v>11.6141112409475</v>
      </c>
      <c r="AB52" s="10">
        <v>10.275658310471901</v>
      </c>
      <c r="AC52" s="10">
        <v>8.8367923526292405</v>
      </c>
      <c r="AD52" s="10">
        <v>7.5050963739491703</v>
      </c>
      <c r="AE52" s="10">
        <v>6.80761200112795</v>
      </c>
      <c r="AF52" s="10">
        <v>5.8593126875632304</v>
      </c>
      <c r="AG52" s="10">
        <v>5.14745964081715</v>
      </c>
      <c r="AH52" s="10">
        <v>4.3577863035201103</v>
      </c>
      <c r="AI52" s="10">
        <v>3.6425033147250399</v>
      </c>
      <c r="AJ52" s="10">
        <v>3.02369257286019</v>
      </c>
      <c r="AK52" s="10">
        <v>2.4433458475653098</v>
      </c>
      <c r="AL52" s="10">
        <v>1.95276300043037</v>
      </c>
      <c r="AM52" s="10">
        <v>1.5355141802094201</v>
      </c>
      <c r="AN52" s="10">
        <v>1.2068594405647499</v>
      </c>
      <c r="AO52" s="10">
        <v>0.92150587750382196</v>
      </c>
      <c r="AP52" s="10">
        <v>0.73391895713922295</v>
      </c>
      <c r="AQ52" s="10">
        <v>0.50428107369167097</v>
      </c>
      <c r="AR52" s="10">
        <v>0.25969813354008398</v>
      </c>
      <c r="AS52" s="10">
        <v>2.5961052782886702E-2</v>
      </c>
    </row>
    <row r="53" spans="1:45" ht="35" customHeight="1" x14ac:dyDescent="0.2">
      <c r="A53" s="10" t="s">
        <v>119</v>
      </c>
      <c r="B53" s="10" t="s">
        <v>120</v>
      </c>
      <c r="C53" s="10" t="s">
        <v>111</v>
      </c>
      <c r="D53" s="11"/>
      <c r="E53" s="10">
        <v>355.68656193144199</v>
      </c>
      <c r="F53" s="10">
        <v>355.68656193144199</v>
      </c>
      <c r="G53" s="10">
        <v>340.62919934992902</v>
      </c>
      <c r="H53" s="10">
        <v>330.88418359882002</v>
      </c>
      <c r="I53" s="10">
        <v>347.280000000001</v>
      </c>
      <c r="J53" s="10">
        <v>347.400000000001</v>
      </c>
      <c r="K53" s="10">
        <v>342.479999999999</v>
      </c>
      <c r="L53" s="10">
        <v>339.05</v>
      </c>
      <c r="M53" s="10">
        <v>338.38999999999902</v>
      </c>
      <c r="N53" s="10">
        <v>346.77</v>
      </c>
      <c r="O53" s="10">
        <v>350.40861636007901</v>
      </c>
      <c r="P53" s="10">
        <v>362.30010167706899</v>
      </c>
      <c r="Q53" s="10">
        <v>386.25906642694201</v>
      </c>
      <c r="R53" s="10">
        <v>375.54534368479699</v>
      </c>
      <c r="S53" s="10">
        <v>388.83926053021202</v>
      </c>
      <c r="T53" s="10">
        <v>391.69106650493597</v>
      </c>
      <c r="U53" s="10">
        <v>409.02728524759698</v>
      </c>
      <c r="V53" s="10">
        <v>423.74866767910697</v>
      </c>
      <c r="W53" s="10">
        <v>439.739720104068</v>
      </c>
      <c r="X53" s="10">
        <v>502.215871232079</v>
      </c>
      <c r="Y53" s="10">
        <v>485.92322978897101</v>
      </c>
      <c r="Z53" s="10">
        <v>543.64188454546604</v>
      </c>
      <c r="AA53" s="10">
        <v>679.06616477274804</v>
      </c>
      <c r="AB53" s="10">
        <v>878.60007184830602</v>
      </c>
      <c r="AC53" s="10">
        <v>1036.90078920064</v>
      </c>
      <c r="AD53" s="10">
        <v>1218.5454101369901</v>
      </c>
      <c r="AE53" s="10">
        <v>1407.9335128544601</v>
      </c>
      <c r="AF53" s="10">
        <v>1618.1409738231901</v>
      </c>
      <c r="AG53" s="10">
        <v>1847.34648945707</v>
      </c>
      <c r="AH53" s="10">
        <v>2086.9066552552999</v>
      </c>
      <c r="AI53" s="10">
        <v>2339.00852657528</v>
      </c>
      <c r="AJ53" s="10">
        <v>2590.80148867453</v>
      </c>
      <c r="AK53" s="10">
        <v>2865.2061394131802</v>
      </c>
      <c r="AL53" s="10">
        <v>3141.03469140375</v>
      </c>
      <c r="AM53" s="10">
        <v>3385.84593215009</v>
      </c>
      <c r="AN53" s="10">
        <v>3622.5837852002401</v>
      </c>
      <c r="AO53" s="10">
        <v>3846.3850100751101</v>
      </c>
      <c r="AP53" s="10">
        <v>4061.0860334541699</v>
      </c>
      <c r="AQ53" s="10">
        <v>4319.2558283706603</v>
      </c>
      <c r="AR53" s="10">
        <v>4494.1438197237503</v>
      </c>
      <c r="AS53" s="10">
        <v>4653.3384321009298</v>
      </c>
    </row>
    <row r="54" spans="1:45" x14ac:dyDescent="0.2">
      <c r="A54" s="10" t="s">
        <v>119</v>
      </c>
      <c r="B54" s="10" t="s">
        <v>121</v>
      </c>
      <c r="C54" s="10" t="s">
        <v>111</v>
      </c>
      <c r="D54" s="11"/>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9.7200000000000006</v>
      </c>
      <c r="X54" s="10">
        <v>42.73</v>
      </c>
      <c r="Y54" s="10">
        <v>76.22</v>
      </c>
      <c r="Z54" s="10">
        <v>84.09</v>
      </c>
      <c r="AA54" s="10">
        <v>0.56026996655382</v>
      </c>
      <c r="AB54" s="10">
        <v>0.59797449960842397</v>
      </c>
      <c r="AC54" s="10">
        <v>0.76274072976474405</v>
      </c>
      <c r="AD54" s="10">
        <v>0.91196610290690805</v>
      </c>
      <c r="AE54" s="10">
        <v>1.0650930073099401</v>
      </c>
      <c r="AF54" s="10">
        <v>1.2068896893019401</v>
      </c>
      <c r="AG54" s="10">
        <v>1.32955412775031</v>
      </c>
      <c r="AH54" s="10">
        <v>1.4241480561117299</v>
      </c>
      <c r="AI54" s="10">
        <v>1.4611147007063301</v>
      </c>
      <c r="AJ54" s="10">
        <v>1.4805220456355599</v>
      </c>
      <c r="AK54" s="10">
        <v>1.4899313786477999</v>
      </c>
      <c r="AL54" s="10">
        <v>1.4913286144792099</v>
      </c>
      <c r="AM54" s="10">
        <v>1.4875077508629</v>
      </c>
      <c r="AN54" s="10">
        <v>1.4808506750563899</v>
      </c>
      <c r="AO54" s="10">
        <v>1.4732622351548701</v>
      </c>
      <c r="AP54" s="10">
        <v>1.46773029310805</v>
      </c>
      <c r="AQ54" s="10">
        <v>1.4661351977646</v>
      </c>
      <c r="AR54" s="10">
        <v>1.4699032130888401</v>
      </c>
      <c r="AS54" s="10">
        <v>1.4765786197728801</v>
      </c>
    </row>
    <row r="55" spans="1:45" x14ac:dyDescent="0.2">
      <c r="A55" s="10" t="s">
        <v>119</v>
      </c>
      <c r="B55" s="10" t="s">
        <v>125</v>
      </c>
      <c r="C55" s="10" t="s">
        <v>111</v>
      </c>
      <c r="D55" s="11" t="str">
        <f>HYPERLINK("#Notes!A13","[note 10]")</f>
        <v>[note 10]</v>
      </c>
      <c r="E55" s="10">
        <v>13432.498853539701</v>
      </c>
      <c r="F55" s="10">
        <v>13432.498853539701</v>
      </c>
      <c r="G55" s="10">
        <v>13432.498853539701</v>
      </c>
      <c r="H55" s="10">
        <v>13432.498853539701</v>
      </c>
      <c r="I55" s="10">
        <v>13432.498853539701</v>
      </c>
      <c r="J55" s="10">
        <v>13432.498853539701</v>
      </c>
      <c r="K55" s="10">
        <v>13432.498853539701</v>
      </c>
      <c r="L55" s="10">
        <v>13432.498853539701</v>
      </c>
      <c r="M55" s="10">
        <v>13432.498853539701</v>
      </c>
      <c r="N55" s="10">
        <v>12750.962740040201</v>
      </c>
      <c r="O55" s="10">
        <v>12290.4079965606</v>
      </c>
      <c r="P55" s="10">
        <v>12794.651332760101</v>
      </c>
      <c r="Q55" s="10">
        <v>12401.236887360301</v>
      </c>
      <c r="R55" s="10">
        <v>12422.528088277501</v>
      </c>
      <c r="S55" s="10">
        <v>12427.921610776801</v>
      </c>
      <c r="T55" s="10">
        <v>12516.411292634</v>
      </c>
      <c r="U55" s="10">
        <v>12526.476927486399</v>
      </c>
      <c r="V55" s="10">
        <v>13461.492404700401</v>
      </c>
      <c r="W55" s="10">
        <v>13559.9153607021</v>
      </c>
      <c r="X55" s="10">
        <v>13603.7062964221</v>
      </c>
      <c r="Y55" s="10">
        <v>5641.1521634404498</v>
      </c>
      <c r="Z55" s="10">
        <v>5176.0067507597496</v>
      </c>
      <c r="AA55" s="10">
        <v>13038.582246506099</v>
      </c>
      <c r="AB55" s="10">
        <v>12690.4131827404</v>
      </c>
      <c r="AC55" s="10">
        <v>12733.718094850499</v>
      </c>
      <c r="AD55" s="10">
        <v>13043.604419892499</v>
      </c>
      <c r="AE55" s="10">
        <v>13242.495481026101</v>
      </c>
      <c r="AF55" s="10">
        <v>13373.388979244301</v>
      </c>
      <c r="AG55" s="10">
        <v>13415.2057278428</v>
      </c>
      <c r="AH55" s="10">
        <v>13436.479867546601</v>
      </c>
      <c r="AI55" s="10">
        <v>13495.482598955299</v>
      </c>
      <c r="AJ55" s="10">
        <v>13444.596245249601</v>
      </c>
      <c r="AK55" s="10">
        <v>13512.3514686912</v>
      </c>
      <c r="AL55" s="10">
        <v>13400.709976587301</v>
      </c>
      <c r="AM55" s="10">
        <v>13291.641806308</v>
      </c>
      <c r="AN55" s="10">
        <v>13133.761455064499</v>
      </c>
      <c r="AO55" s="10">
        <v>13016.1253548153</v>
      </c>
      <c r="AP55" s="10">
        <v>12980.4716732284</v>
      </c>
      <c r="AQ55" s="10">
        <v>13147.000741119</v>
      </c>
      <c r="AR55" s="10">
        <v>13245.1629251376</v>
      </c>
      <c r="AS55" s="10">
        <v>13238.356404288799</v>
      </c>
    </row>
    <row r="56" spans="1:45" x14ac:dyDescent="0.2">
      <c r="A56" s="10" t="s">
        <v>119</v>
      </c>
      <c r="B56" s="10" t="s">
        <v>126</v>
      </c>
      <c r="C56" s="10" t="s">
        <v>111</v>
      </c>
      <c r="D56" s="11"/>
      <c r="E56" s="10">
        <v>638.84</v>
      </c>
      <c r="F56" s="10">
        <v>664.26</v>
      </c>
      <c r="G56" s="10">
        <v>661.62000000000103</v>
      </c>
      <c r="H56" s="10">
        <v>666.91</v>
      </c>
      <c r="I56" s="10">
        <v>699.94000000000096</v>
      </c>
      <c r="J56" s="10">
        <v>633.78999999999905</v>
      </c>
      <c r="K56" s="10">
        <v>631.88000000000102</v>
      </c>
      <c r="L56" s="10">
        <v>646.35999999999899</v>
      </c>
      <c r="M56" s="10">
        <v>657.64</v>
      </c>
      <c r="N56" s="10">
        <v>656.16000000000099</v>
      </c>
      <c r="O56" s="10">
        <v>659.76000000000101</v>
      </c>
      <c r="P56" s="10">
        <v>650.59</v>
      </c>
      <c r="Q56" s="10">
        <v>672.61999999999898</v>
      </c>
      <c r="R56" s="10">
        <v>667.42000000000098</v>
      </c>
      <c r="S56" s="10">
        <v>675.780000000001</v>
      </c>
      <c r="T56" s="10">
        <v>673.67000000000098</v>
      </c>
      <c r="U56" s="10">
        <v>666.41000000000099</v>
      </c>
      <c r="V56" s="10">
        <v>661.42</v>
      </c>
      <c r="W56" s="10">
        <v>658.27</v>
      </c>
      <c r="X56" s="10">
        <v>601.16999999999996</v>
      </c>
      <c r="Y56" s="10">
        <v>471.87000000000103</v>
      </c>
      <c r="Z56" s="10">
        <v>551.66</v>
      </c>
      <c r="AA56" s="10">
        <v>640.28666666666595</v>
      </c>
      <c r="AB56" s="10">
        <v>645.450928940057</v>
      </c>
      <c r="AC56" s="10">
        <v>649.38210014375795</v>
      </c>
      <c r="AD56" s="10">
        <v>653.55848405606105</v>
      </c>
      <c r="AE56" s="10">
        <v>658.29545521142097</v>
      </c>
      <c r="AF56" s="10">
        <v>662.45053440460595</v>
      </c>
      <c r="AG56" s="10">
        <v>666.68427823632499</v>
      </c>
      <c r="AH56" s="10">
        <v>670.99873459697994</v>
      </c>
      <c r="AI56" s="10">
        <v>675.32499709170202</v>
      </c>
      <c r="AJ56" s="10">
        <v>679.57975508885704</v>
      </c>
      <c r="AK56" s="10">
        <v>684.07083402441197</v>
      </c>
      <c r="AL56" s="10">
        <v>688.64575794051302</v>
      </c>
      <c r="AM56" s="10">
        <v>684.08961844138105</v>
      </c>
      <c r="AN56" s="10">
        <v>676.75212161572097</v>
      </c>
      <c r="AO56" s="10">
        <v>679.35783260589403</v>
      </c>
      <c r="AP56" s="10">
        <v>675.78083866711404</v>
      </c>
      <c r="AQ56" s="10">
        <v>677.65056525179398</v>
      </c>
      <c r="AR56" s="10">
        <v>676.24948982265198</v>
      </c>
      <c r="AS56" s="10">
        <v>680.42049622520597</v>
      </c>
    </row>
    <row r="57" spans="1:45" x14ac:dyDescent="0.2">
      <c r="A57" s="10" t="s">
        <v>119</v>
      </c>
      <c r="B57" s="10" t="s">
        <v>127</v>
      </c>
      <c r="C57" s="10" t="s">
        <v>111</v>
      </c>
      <c r="D57" s="11"/>
      <c r="E57" s="10">
        <v>41070.660000000003</v>
      </c>
      <c r="F57" s="10">
        <v>41096.559999999903</v>
      </c>
      <c r="G57" s="10">
        <v>41936.080000000104</v>
      </c>
      <c r="H57" s="10">
        <v>41822.639999999999</v>
      </c>
      <c r="I57" s="10">
        <v>42220.85</v>
      </c>
      <c r="J57" s="10">
        <v>42506.76</v>
      </c>
      <c r="K57" s="10">
        <v>42512.639999999999</v>
      </c>
      <c r="L57" s="10">
        <v>42884.4</v>
      </c>
      <c r="M57" s="10">
        <v>41097.67</v>
      </c>
      <c r="N57" s="10">
        <v>39634.890000000101</v>
      </c>
      <c r="O57" s="10">
        <v>39159.26</v>
      </c>
      <c r="P57" s="10">
        <v>38646.0099999999</v>
      </c>
      <c r="Q57" s="10">
        <v>38508.15</v>
      </c>
      <c r="R57" s="10">
        <v>38176.910000000098</v>
      </c>
      <c r="S57" s="10">
        <v>38713.24</v>
      </c>
      <c r="T57" s="10">
        <v>39509.620000000003</v>
      </c>
      <c r="U57" s="10">
        <v>40429.269999999997</v>
      </c>
      <c r="V57" s="10">
        <v>40521.79</v>
      </c>
      <c r="W57" s="10">
        <v>39958.750000000102</v>
      </c>
      <c r="X57" s="10">
        <v>39146.19</v>
      </c>
      <c r="Y57" s="10">
        <v>31792.19</v>
      </c>
      <c r="Z57" s="10">
        <v>35228.589999999997</v>
      </c>
      <c r="AA57" s="10">
        <v>36763.355523803599</v>
      </c>
      <c r="AB57" s="10">
        <v>36947.0036024207</v>
      </c>
      <c r="AC57" s="10">
        <v>36653.638102616598</v>
      </c>
      <c r="AD57" s="10">
        <v>36201.919304668401</v>
      </c>
      <c r="AE57" s="10">
        <v>35477.452811072901</v>
      </c>
      <c r="AF57" s="10">
        <v>34727.533305794997</v>
      </c>
      <c r="AG57" s="10">
        <v>33946.681755254103</v>
      </c>
      <c r="AH57" s="10">
        <v>33123.442015929897</v>
      </c>
      <c r="AI57" s="10">
        <v>32153.866953175799</v>
      </c>
      <c r="AJ57" s="10">
        <v>31297.365802439101</v>
      </c>
      <c r="AK57" s="10">
        <v>30498.8433942017</v>
      </c>
      <c r="AL57" s="10">
        <v>29791.049387852399</v>
      </c>
      <c r="AM57" s="10">
        <v>29130.155085083999</v>
      </c>
      <c r="AN57" s="10">
        <v>28549.461003835699</v>
      </c>
      <c r="AO57" s="10">
        <v>27976.057909083302</v>
      </c>
      <c r="AP57" s="10">
        <v>27458.740803328601</v>
      </c>
      <c r="AQ57" s="10">
        <v>26980.382882398</v>
      </c>
      <c r="AR57" s="10">
        <v>26669.207088713199</v>
      </c>
      <c r="AS57" s="10">
        <v>26383.376105677999</v>
      </c>
    </row>
    <row r="58" spans="1:45" x14ac:dyDescent="0.2">
      <c r="A58" s="10" t="s">
        <v>119</v>
      </c>
      <c r="B58" s="10" t="s">
        <v>128</v>
      </c>
      <c r="C58" s="10" t="s">
        <v>111</v>
      </c>
      <c r="D58" s="11"/>
      <c r="E58" s="10">
        <v>1032.45</v>
      </c>
      <c r="F58" s="10">
        <v>843.89</v>
      </c>
      <c r="G58" s="10">
        <v>702.46</v>
      </c>
      <c r="H58" s="10">
        <v>1234.31</v>
      </c>
      <c r="I58" s="10">
        <v>1195.98</v>
      </c>
      <c r="J58" s="10">
        <v>1370.31</v>
      </c>
      <c r="K58" s="10">
        <v>1812.29</v>
      </c>
      <c r="L58" s="10">
        <v>1618.17</v>
      </c>
      <c r="M58" s="10">
        <v>1013.93</v>
      </c>
      <c r="N58" s="10">
        <v>950.88</v>
      </c>
      <c r="O58" s="10">
        <v>948.24</v>
      </c>
      <c r="P58" s="10">
        <v>893.9</v>
      </c>
      <c r="Q58" s="10">
        <v>833.19</v>
      </c>
      <c r="R58" s="10">
        <v>736.18</v>
      </c>
      <c r="S58" s="10">
        <v>698.65</v>
      </c>
      <c r="T58" s="10">
        <v>905.95</v>
      </c>
      <c r="U58" s="10">
        <v>944.78</v>
      </c>
      <c r="V58" s="10">
        <v>926.68</v>
      </c>
      <c r="W58" s="10">
        <v>910.87</v>
      </c>
      <c r="X58" s="10">
        <v>936.69</v>
      </c>
      <c r="Y58" s="10">
        <v>576.30999999999995</v>
      </c>
      <c r="Z58" s="10">
        <v>636.24</v>
      </c>
      <c r="AA58" s="10">
        <v>924.74666666666701</v>
      </c>
      <c r="AB58" s="10">
        <v>924.74666666666701</v>
      </c>
      <c r="AC58" s="10">
        <v>924.74666666666701</v>
      </c>
      <c r="AD58" s="10">
        <v>924.74666666666701</v>
      </c>
      <c r="AE58" s="10">
        <v>924.74666666666701</v>
      </c>
      <c r="AF58" s="10">
        <v>924.74666666666701</v>
      </c>
      <c r="AG58" s="10">
        <v>924.74666666666701</v>
      </c>
      <c r="AH58" s="10">
        <v>924.74666666666701</v>
      </c>
      <c r="AI58" s="10">
        <v>924.74666666666701</v>
      </c>
      <c r="AJ58" s="10">
        <v>924.74666666666701</v>
      </c>
      <c r="AK58" s="10">
        <v>924.74666666666701</v>
      </c>
      <c r="AL58" s="10">
        <v>924.74666666666701</v>
      </c>
      <c r="AM58" s="10">
        <v>924.74666666666701</v>
      </c>
      <c r="AN58" s="10">
        <v>924.74666666666701</v>
      </c>
      <c r="AO58" s="10">
        <v>924.74666666666701</v>
      </c>
      <c r="AP58" s="10">
        <v>924.74666666666701</v>
      </c>
      <c r="AQ58" s="10">
        <v>924.74666666666701</v>
      </c>
      <c r="AR58" s="10">
        <v>924.74666666666701</v>
      </c>
      <c r="AS58" s="10">
        <v>924.74666666666701</v>
      </c>
    </row>
    <row r="59" spans="1:45" x14ac:dyDescent="0.2">
      <c r="A59" s="10" t="s">
        <v>119</v>
      </c>
      <c r="B59" s="10" t="s">
        <v>123</v>
      </c>
      <c r="C59" s="10" t="s">
        <v>111</v>
      </c>
      <c r="D59" s="11" t="str">
        <f>HYPERLINK("#Notes!A14","[note 11]")</f>
        <v>[note 11]</v>
      </c>
      <c r="E59" s="10">
        <v>0</v>
      </c>
      <c r="F59" s="10">
        <v>0</v>
      </c>
      <c r="G59" s="10">
        <v>2.4679696793555901</v>
      </c>
      <c r="H59" s="10">
        <v>15.6304746359188</v>
      </c>
      <c r="I59" s="10">
        <v>17.275787755489201</v>
      </c>
      <c r="J59" s="10">
        <v>75.023197939612999</v>
      </c>
      <c r="K59" s="10">
        <v>192.53690553707</v>
      </c>
      <c r="L59" s="10">
        <v>371.63778288552697</v>
      </c>
      <c r="M59" s="10">
        <v>844.90147058310299</v>
      </c>
      <c r="N59" s="10">
        <v>1039.09074334921</v>
      </c>
      <c r="O59" s="10">
        <v>1218.3721471616</v>
      </c>
      <c r="P59" s="10">
        <v>1128.19080622824</v>
      </c>
      <c r="Q59" s="10">
        <v>958.07645757080002</v>
      </c>
      <c r="R59" s="10">
        <v>1092.0129930624601</v>
      </c>
      <c r="S59" s="10">
        <v>1243.2929770220801</v>
      </c>
      <c r="T59" s="10">
        <v>998.13426809662303</v>
      </c>
      <c r="U59" s="10">
        <v>1009.94117824823</v>
      </c>
      <c r="V59" s="10">
        <v>997.50035293950702</v>
      </c>
      <c r="W59" s="10">
        <v>1365.8463959646101</v>
      </c>
      <c r="X59" s="10">
        <v>1737.36481397493</v>
      </c>
      <c r="Y59" s="10">
        <v>1639.8515136327801</v>
      </c>
      <c r="Z59" s="10">
        <v>1464.22205701751</v>
      </c>
      <c r="AA59" s="10">
        <v>2600.89374901772</v>
      </c>
      <c r="AB59" s="10">
        <v>2757.8779161030502</v>
      </c>
      <c r="AC59" s="10">
        <v>2864.46348316802</v>
      </c>
      <c r="AD59" s="10">
        <v>2943.62233063555</v>
      </c>
      <c r="AE59" s="10">
        <v>3015.6249408756498</v>
      </c>
      <c r="AF59" s="10">
        <v>3078.8325254483202</v>
      </c>
      <c r="AG59" s="10">
        <v>3140.0669494334702</v>
      </c>
      <c r="AH59" s="10">
        <v>3192.8913390232301</v>
      </c>
      <c r="AI59" s="10">
        <v>3214.85758128406</v>
      </c>
      <c r="AJ59" s="10">
        <v>3233.1429715076001</v>
      </c>
      <c r="AK59" s="10">
        <v>3266.9682106165601</v>
      </c>
      <c r="AL59" s="10">
        <v>3207.4167072524301</v>
      </c>
      <c r="AM59" s="10">
        <v>3152.8942651768298</v>
      </c>
      <c r="AN59" s="10">
        <v>3086.49270245549</v>
      </c>
      <c r="AO59" s="10">
        <v>3060.73333671613</v>
      </c>
      <c r="AP59" s="10">
        <v>3047.2851214866901</v>
      </c>
      <c r="AQ59" s="10">
        <v>3047.9517179966101</v>
      </c>
      <c r="AR59" s="10">
        <v>3065.97321218869</v>
      </c>
      <c r="AS59" s="10">
        <v>3085.7607336332599</v>
      </c>
    </row>
    <row r="60" spans="1:45" x14ac:dyDescent="0.2">
      <c r="A60" s="10" t="s">
        <v>119</v>
      </c>
      <c r="B60" s="10" t="s">
        <v>124</v>
      </c>
      <c r="C60" s="10" t="s">
        <v>111</v>
      </c>
      <c r="D60" s="11"/>
      <c r="E60" s="10">
        <v>0</v>
      </c>
      <c r="F60" s="10">
        <v>0</v>
      </c>
      <c r="G60" s="10">
        <v>0</v>
      </c>
      <c r="H60" s="10">
        <v>0</v>
      </c>
      <c r="I60" s="10">
        <v>0</v>
      </c>
      <c r="J60" s="10">
        <v>2.9200000000000101</v>
      </c>
      <c r="K60" s="10">
        <v>13.71</v>
      </c>
      <c r="L60" s="10">
        <v>13.71</v>
      </c>
      <c r="M60" s="10">
        <v>13.51</v>
      </c>
      <c r="N60" s="10">
        <v>13.48</v>
      </c>
      <c r="O60" s="10">
        <v>13.61</v>
      </c>
      <c r="P60" s="10">
        <v>11.07</v>
      </c>
      <c r="Q60" s="10">
        <v>11.6</v>
      </c>
      <c r="R60" s="10">
        <v>9.8799999999999901</v>
      </c>
      <c r="S60" s="10">
        <v>9.3600000000000101</v>
      </c>
      <c r="T60" s="10">
        <v>9.3600000000000101</v>
      </c>
      <c r="U60" s="10">
        <v>10.8</v>
      </c>
      <c r="V60" s="10">
        <v>10.77</v>
      </c>
      <c r="W60" s="10">
        <v>10.77</v>
      </c>
      <c r="X60" s="10">
        <v>10.77</v>
      </c>
      <c r="Y60" s="10">
        <v>9.46999999999999</v>
      </c>
      <c r="Z60" s="10">
        <v>10.050000000000001</v>
      </c>
      <c r="AA60" s="10">
        <v>10.77</v>
      </c>
      <c r="AB60" s="10">
        <v>10.77</v>
      </c>
      <c r="AC60" s="10">
        <v>10.77</v>
      </c>
      <c r="AD60" s="10">
        <v>10.77</v>
      </c>
      <c r="AE60" s="10">
        <v>10.77</v>
      </c>
      <c r="AF60" s="10">
        <v>10.77</v>
      </c>
      <c r="AG60" s="10">
        <v>10.77</v>
      </c>
      <c r="AH60" s="10">
        <v>10.77</v>
      </c>
      <c r="AI60" s="10">
        <v>10.77</v>
      </c>
      <c r="AJ60" s="10">
        <v>10.77</v>
      </c>
      <c r="AK60" s="10">
        <v>10.77</v>
      </c>
      <c r="AL60" s="10">
        <v>10.77</v>
      </c>
      <c r="AM60" s="10">
        <v>10.77</v>
      </c>
      <c r="AN60" s="10">
        <v>10.77</v>
      </c>
      <c r="AO60" s="10">
        <v>10.77</v>
      </c>
      <c r="AP60" s="10">
        <v>10.77</v>
      </c>
      <c r="AQ60" s="10">
        <v>10.77</v>
      </c>
      <c r="AR60" s="10">
        <v>10.77</v>
      </c>
      <c r="AS60" s="10">
        <v>10.77</v>
      </c>
    </row>
    <row r="61" spans="1:45" ht="35" customHeight="1" x14ac:dyDescent="0.2">
      <c r="A61" s="10" t="s">
        <v>129</v>
      </c>
      <c r="B61" s="10" t="s">
        <v>125</v>
      </c>
      <c r="C61" s="10" t="s">
        <v>111</v>
      </c>
      <c r="D61" s="11"/>
      <c r="E61" s="10">
        <v>12132.4316351128</v>
      </c>
      <c r="F61" s="10">
        <v>12132.4316351128</v>
      </c>
      <c r="G61" s="10">
        <v>12132.4316351128</v>
      </c>
      <c r="H61" s="10">
        <v>12132.4316351128</v>
      </c>
      <c r="I61" s="10">
        <v>12132.4316351128</v>
      </c>
      <c r="J61" s="10">
        <v>12132.4316351128</v>
      </c>
      <c r="K61" s="10">
        <v>12132.4316351128</v>
      </c>
      <c r="L61" s="10">
        <v>12132.4316351128</v>
      </c>
      <c r="M61" s="10">
        <v>12132.4316351128</v>
      </c>
      <c r="N61" s="10">
        <v>11527.033403269301</v>
      </c>
      <c r="O61" s="10">
        <v>11062.4542171103</v>
      </c>
      <c r="P61" s="10">
        <v>11592.6854206632</v>
      </c>
      <c r="Q61" s="10">
        <v>11249.436602038801</v>
      </c>
      <c r="R61" s="10">
        <v>11323.588890160099</v>
      </c>
      <c r="S61" s="10">
        <v>11379.5267222818</v>
      </c>
      <c r="T61" s="10">
        <v>11578.6521137855</v>
      </c>
      <c r="U61" s="10">
        <v>11614.1972709616</v>
      </c>
      <c r="V61" s="10">
        <v>12510.813705533301</v>
      </c>
      <c r="W61" s="10">
        <v>12642.2061734827</v>
      </c>
      <c r="X61" s="10">
        <v>12700.868751046901</v>
      </c>
      <c r="Y61" s="10">
        <v>5086.0323019217003</v>
      </c>
      <c r="Z61" s="10">
        <v>4624.1001309232797</v>
      </c>
      <c r="AA61" s="10">
        <v>12181.199172766101</v>
      </c>
      <c r="AB61" s="10">
        <v>11837.475862703201</v>
      </c>
      <c r="AC61" s="10">
        <v>11884.6019434879</v>
      </c>
      <c r="AD61" s="10">
        <v>12196.579297100499</v>
      </c>
      <c r="AE61" s="10">
        <v>12404.7052283022</v>
      </c>
      <c r="AF61" s="10">
        <v>12537.176975795401</v>
      </c>
      <c r="AG61" s="10">
        <v>12580.116704892</v>
      </c>
      <c r="AH61" s="10">
        <v>12604.980699456901</v>
      </c>
      <c r="AI61" s="10">
        <v>12658.206941370199</v>
      </c>
      <c r="AJ61" s="10">
        <v>12614.136154468501</v>
      </c>
      <c r="AK61" s="10">
        <v>12680.1759506997</v>
      </c>
      <c r="AL61" s="10">
        <v>12587.956061366</v>
      </c>
      <c r="AM61" s="10">
        <v>12477.2164905193</v>
      </c>
      <c r="AN61" s="10">
        <v>12320.3956519322</v>
      </c>
      <c r="AO61" s="10">
        <v>12202.5618341231</v>
      </c>
      <c r="AP61" s="10">
        <v>12166.7242952375</v>
      </c>
      <c r="AQ61" s="10">
        <v>12328.575757583199</v>
      </c>
      <c r="AR61" s="10">
        <v>12423.759225137699</v>
      </c>
      <c r="AS61" s="10">
        <v>12421.7405211595</v>
      </c>
    </row>
    <row r="62" spans="1:45" x14ac:dyDescent="0.2">
      <c r="A62" s="10" t="s">
        <v>129</v>
      </c>
      <c r="B62" s="10" t="s">
        <v>123</v>
      </c>
      <c r="C62" s="10" t="s">
        <v>111</v>
      </c>
      <c r="D62" s="11"/>
      <c r="E62" s="10">
        <v>0</v>
      </c>
      <c r="F62" s="10">
        <v>0</v>
      </c>
      <c r="G62" s="10">
        <v>0</v>
      </c>
      <c r="H62" s="10">
        <v>0</v>
      </c>
      <c r="I62" s="10">
        <v>0</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25.430336243309199</v>
      </c>
      <c r="AB62" s="10">
        <v>49.5290008160406</v>
      </c>
      <c r="AC62" s="10">
        <v>74.746051317621095</v>
      </c>
      <c r="AD62" s="10">
        <v>102.492952229598</v>
      </c>
      <c r="AE62" s="10">
        <v>130.57608027687701</v>
      </c>
      <c r="AF62" s="10">
        <v>158.69910459480801</v>
      </c>
      <c r="AG62" s="10">
        <v>186.17426956611499</v>
      </c>
      <c r="AH62" s="10">
        <v>213.644355931181</v>
      </c>
      <c r="AI62" s="10">
        <v>241.876749313468</v>
      </c>
      <c r="AJ62" s="10">
        <v>262.51492607822598</v>
      </c>
      <c r="AK62" s="10">
        <v>287.44905258448898</v>
      </c>
      <c r="AL62" s="10">
        <v>310.88631280374398</v>
      </c>
      <c r="AM62" s="10">
        <v>335.77736121672802</v>
      </c>
      <c r="AN62" s="10">
        <v>361.35106593133298</v>
      </c>
      <c r="AO62" s="10">
        <v>390.13919822126098</v>
      </c>
      <c r="AP62" s="10">
        <v>424.13684981836099</v>
      </c>
      <c r="AQ62" s="10">
        <v>468.72604224239501</v>
      </c>
      <c r="AR62" s="10">
        <v>515.29230646801602</v>
      </c>
      <c r="AS62" s="10">
        <v>562.22259289693204</v>
      </c>
    </row>
    <row r="63" spans="1:45"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S63"/>
  <sheetViews>
    <sheetView workbookViewId="0"/>
  </sheetViews>
  <sheetFormatPr baseColWidth="10" defaultColWidth="13.33203125" defaultRowHeight="15" x14ac:dyDescent="0.2"/>
  <cols>
    <col min="1" max="1" width="46.33203125" customWidth="1"/>
    <col min="2" max="2" width="42.83203125" customWidth="1"/>
    <col min="3" max="3" width="7.83203125" customWidth="1"/>
    <col min="4" max="4" width="12.5" customWidth="1"/>
    <col min="5" max="45" width="9" customWidth="1"/>
    <col min="46" max="46" width="13.33203125" customWidth="1"/>
  </cols>
  <sheetData>
    <row r="1" spans="1:45" ht="21" x14ac:dyDescent="0.25">
      <c r="A1" s="5" t="s">
        <v>134</v>
      </c>
    </row>
    <row r="2" spans="1:45" x14ac:dyDescent="0.2">
      <c r="A2" t="s">
        <v>64</v>
      </c>
    </row>
    <row r="3" spans="1:45" ht="16" x14ac:dyDescent="0.2">
      <c r="A3" s="6" t="s">
        <v>65</v>
      </c>
      <c r="B3" s="6" t="s">
        <v>66</v>
      </c>
      <c r="C3" s="6" t="s">
        <v>67</v>
      </c>
      <c r="D3" s="6" t="s">
        <v>38</v>
      </c>
      <c r="E3" s="9" t="s">
        <v>68</v>
      </c>
      <c r="F3" s="9" t="s">
        <v>69</v>
      </c>
      <c r="G3" s="9" t="s">
        <v>70</v>
      </c>
      <c r="H3" s="9" t="s">
        <v>71</v>
      </c>
      <c r="I3" s="9" t="s">
        <v>72</v>
      </c>
      <c r="J3" s="9" t="s">
        <v>73</v>
      </c>
      <c r="K3" s="9" t="s">
        <v>74</v>
      </c>
      <c r="L3" s="9" t="s">
        <v>75</v>
      </c>
      <c r="M3" s="9" t="s">
        <v>76</v>
      </c>
      <c r="N3" s="9" t="s">
        <v>77</v>
      </c>
      <c r="O3" s="9" t="s">
        <v>78</v>
      </c>
      <c r="P3" s="9" t="s">
        <v>79</v>
      </c>
      <c r="Q3" s="9" t="s">
        <v>80</v>
      </c>
      <c r="R3" s="9" t="s">
        <v>81</v>
      </c>
      <c r="S3" s="9" t="s">
        <v>82</v>
      </c>
      <c r="T3" s="9" t="s">
        <v>83</v>
      </c>
      <c r="U3" s="9" t="s">
        <v>84</v>
      </c>
      <c r="V3" s="9" t="s">
        <v>85</v>
      </c>
      <c r="W3" s="9" t="s">
        <v>86</v>
      </c>
      <c r="X3" s="9" t="s">
        <v>87</v>
      </c>
      <c r="Y3" s="9" t="s">
        <v>88</v>
      </c>
      <c r="Z3" s="9" t="s">
        <v>89</v>
      </c>
      <c r="AA3" s="9" t="s">
        <v>90</v>
      </c>
      <c r="AB3" s="9" t="s">
        <v>91</v>
      </c>
      <c r="AC3" s="9" t="s">
        <v>92</v>
      </c>
      <c r="AD3" s="9" t="s">
        <v>93</v>
      </c>
      <c r="AE3" s="9" t="s">
        <v>94</v>
      </c>
      <c r="AF3" s="9" t="s">
        <v>95</v>
      </c>
      <c r="AG3" s="9" t="s">
        <v>96</v>
      </c>
      <c r="AH3" s="9" t="s">
        <v>97</v>
      </c>
      <c r="AI3" s="9" t="s">
        <v>98</v>
      </c>
      <c r="AJ3" s="9" t="s">
        <v>99</v>
      </c>
      <c r="AK3" s="9" t="s">
        <v>100</v>
      </c>
      <c r="AL3" s="9" t="s">
        <v>101</v>
      </c>
      <c r="AM3" s="9" t="s">
        <v>102</v>
      </c>
      <c r="AN3" s="9" t="s">
        <v>103</v>
      </c>
      <c r="AO3" s="9" t="s">
        <v>104</v>
      </c>
      <c r="AP3" s="9" t="s">
        <v>105</v>
      </c>
      <c r="AQ3" s="9" t="s">
        <v>106</v>
      </c>
      <c r="AR3" s="9" t="s">
        <v>107</v>
      </c>
      <c r="AS3" s="9" t="s">
        <v>108</v>
      </c>
    </row>
    <row r="4" spans="1:45" ht="35" customHeight="1" x14ac:dyDescent="0.2">
      <c r="A4" s="10" t="s">
        <v>109</v>
      </c>
      <c r="B4" s="10" t="s">
        <v>110</v>
      </c>
      <c r="C4" s="10" t="s">
        <v>111</v>
      </c>
      <c r="D4" s="11"/>
      <c r="E4" s="10">
        <v>157919.433693914</v>
      </c>
      <c r="F4" s="10">
        <v>159710.19896858701</v>
      </c>
      <c r="G4" s="10">
        <v>155783.17537677399</v>
      </c>
      <c r="H4" s="10">
        <v>157497.33528883301</v>
      </c>
      <c r="I4" s="10">
        <v>159218.37763073499</v>
      </c>
      <c r="J4" s="10">
        <v>157983.48491695401</v>
      </c>
      <c r="K4" s="10">
        <v>155233.01569830501</v>
      </c>
      <c r="L4" s="10">
        <v>152455.77877086101</v>
      </c>
      <c r="M4" s="10">
        <v>152789.702145435</v>
      </c>
      <c r="N4" s="10">
        <v>143078.483405495</v>
      </c>
      <c r="O4" s="10">
        <v>149001.949819067</v>
      </c>
      <c r="P4" s="10">
        <v>137294.17359316899</v>
      </c>
      <c r="Q4" s="10">
        <v>140802.07457902801</v>
      </c>
      <c r="R4" s="10">
        <v>141265.429904752</v>
      </c>
      <c r="S4" s="10">
        <v>134025.067332334</v>
      </c>
      <c r="T4" s="10">
        <v>136692.171100429</v>
      </c>
      <c r="U4" s="10">
        <v>138745.70634541201</v>
      </c>
      <c r="V4" s="10">
        <v>138526.705601625</v>
      </c>
      <c r="W4" s="10">
        <v>139845.10586646799</v>
      </c>
      <c r="X4" s="10">
        <v>138372.55251645</v>
      </c>
      <c r="Y4" s="10">
        <v>119888.16050909201</v>
      </c>
      <c r="Z4" s="10">
        <v>127032.860481553</v>
      </c>
      <c r="AA4" s="10">
        <v>132642.411448108</v>
      </c>
      <c r="AB4" s="10">
        <v>129982.932256698</v>
      </c>
      <c r="AC4" s="10">
        <v>129761.858232632</v>
      </c>
      <c r="AD4" s="10">
        <v>129909.73538660799</v>
      </c>
      <c r="AE4" s="10">
        <v>129776.618200696</v>
      </c>
      <c r="AF4" s="10">
        <v>129783.782415257</v>
      </c>
      <c r="AG4" s="10">
        <v>129857.912350812</v>
      </c>
      <c r="AH4" s="10">
        <v>130230.186993139</v>
      </c>
      <c r="AI4" s="10">
        <v>130606.619679859</v>
      </c>
      <c r="AJ4" s="10">
        <v>131012.333664461</v>
      </c>
      <c r="AK4" s="10">
        <v>131310.058615143</v>
      </c>
      <c r="AL4" s="10">
        <v>131306.069966026</v>
      </c>
      <c r="AM4" s="10">
        <v>131279.94872573801</v>
      </c>
      <c r="AN4" s="10">
        <v>131295.03884935399</v>
      </c>
      <c r="AO4" s="10">
        <v>131500.70672256799</v>
      </c>
      <c r="AP4" s="10">
        <v>131861.49486102501</v>
      </c>
      <c r="AQ4" s="10">
        <v>132556.88699877201</v>
      </c>
      <c r="AR4" s="10">
        <v>133321.55464686899</v>
      </c>
      <c r="AS4" s="10">
        <v>134056.64551144</v>
      </c>
    </row>
    <row r="5" spans="1:45" x14ac:dyDescent="0.2">
      <c r="A5" s="10" t="s">
        <v>112</v>
      </c>
      <c r="B5" s="10" t="s">
        <v>110</v>
      </c>
      <c r="C5" s="10" t="s">
        <v>111</v>
      </c>
      <c r="D5" s="11"/>
      <c r="E5" s="10">
        <v>145787.002058802</v>
      </c>
      <c r="F5" s="10">
        <v>147577.76733347401</v>
      </c>
      <c r="G5" s="10">
        <v>143650.74374166201</v>
      </c>
      <c r="H5" s="10">
        <v>145364.90365371999</v>
      </c>
      <c r="I5" s="10">
        <v>147085.94599562199</v>
      </c>
      <c r="J5" s="10">
        <v>145851.05328184101</v>
      </c>
      <c r="K5" s="10">
        <v>143100.58406319199</v>
      </c>
      <c r="L5" s="10">
        <v>140323.34713574799</v>
      </c>
      <c r="M5" s="10">
        <v>140657.27051032201</v>
      </c>
      <c r="N5" s="10">
        <v>131551.450002225</v>
      </c>
      <c r="O5" s="10">
        <v>137939.49560195699</v>
      </c>
      <c r="P5" s="10">
        <v>125701.48817250501</v>
      </c>
      <c r="Q5" s="10">
        <v>129552.637976989</v>
      </c>
      <c r="R5" s="10">
        <v>129941.84101459201</v>
      </c>
      <c r="S5" s="10">
        <v>122645.540610052</v>
      </c>
      <c r="T5" s="10">
        <v>125113.518986643</v>
      </c>
      <c r="U5" s="10">
        <v>127131.50907445</v>
      </c>
      <c r="V5" s="10">
        <v>126015.89189609099</v>
      </c>
      <c r="W5" s="10">
        <v>127202.899692985</v>
      </c>
      <c r="X5" s="10">
        <v>125671.683765403</v>
      </c>
      <c r="Y5" s="10">
        <v>114802.12820717</v>
      </c>
      <c r="Z5" s="10">
        <v>122408.76035062999</v>
      </c>
      <c r="AA5" s="10">
        <v>120435.781939099</v>
      </c>
      <c r="AB5" s="10">
        <v>118095.92739317899</v>
      </c>
      <c r="AC5" s="10">
        <v>117802.51023782699</v>
      </c>
      <c r="AD5" s="10">
        <v>117610.663137278</v>
      </c>
      <c r="AE5" s="10">
        <v>117241.336892117</v>
      </c>
      <c r="AF5" s="10">
        <v>117087.906334867</v>
      </c>
      <c r="AG5" s="10">
        <v>117091.621376354</v>
      </c>
      <c r="AH5" s="10">
        <v>117411.561937751</v>
      </c>
      <c r="AI5" s="10">
        <v>117706.535989176</v>
      </c>
      <c r="AJ5" s="10">
        <v>118135.682583915</v>
      </c>
      <c r="AK5" s="10">
        <v>118342.433611859</v>
      </c>
      <c r="AL5" s="10">
        <v>118407.22759185699</v>
      </c>
      <c r="AM5" s="10">
        <v>118466.954874002</v>
      </c>
      <c r="AN5" s="10">
        <v>118613.29213149</v>
      </c>
      <c r="AO5" s="10">
        <v>118908.005690224</v>
      </c>
      <c r="AP5" s="10">
        <v>119270.633715969</v>
      </c>
      <c r="AQ5" s="10">
        <v>119759.585198947</v>
      </c>
      <c r="AR5" s="10">
        <v>120382.503115264</v>
      </c>
      <c r="AS5" s="10">
        <v>121072.68239738399</v>
      </c>
    </row>
    <row r="6" spans="1:45" ht="35" customHeight="1" x14ac:dyDescent="0.2">
      <c r="A6" s="10" t="s">
        <v>113</v>
      </c>
      <c r="B6" s="10" t="s">
        <v>110</v>
      </c>
      <c r="C6" s="10" t="s">
        <v>111</v>
      </c>
      <c r="D6" s="11"/>
      <c r="E6" s="10">
        <v>1216.21</v>
      </c>
      <c r="F6" s="10">
        <v>1278.54</v>
      </c>
      <c r="G6" s="10">
        <v>1188.8499999999999</v>
      </c>
      <c r="H6" s="10">
        <v>949.05</v>
      </c>
      <c r="I6" s="10">
        <v>906.03</v>
      </c>
      <c r="J6" s="10">
        <v>1006.82</v>
      </c>
      <c r="K6" s="10">
        <v>916.51</v>
      </c>
      <c r="L6" s="10">
        <v>906.98</v>
      </c>
      <c r="M6" s="10">
        <v>914.5</v>
      </c>
      <c r="N6" s="10">
        <v>868.67</v>
      </c>
      <c r="O6" s="10">
        <v>965.39</v>
      </c>
      <c r="P6" s="10">
        <v>916.84</v>
      </c>
      <c r="Q6" s="10">
        <v>979.98000000000104</v>
      </c>
      <c r="R6" s="10">
        <v>1085.43</v>
      </c>
      <c r="S6" s="10">
        <v>1281.9000000000001</v>
      </c>
      <c r="T6" s="10">
        <v>1032.9100000000001</v>
      </c>
      <c r="U6" s="10">
        <v>1542</v>
      </c>
      <c r="V6" s="10">
        <v>1520.3</v>
      </c>
      <c r="W6" s="10">
        <v>1480.22</v>
      </c>
      <c r="X6" s="10">
        <v>1451.7</v>
      </c>
      <c r="Y6" s="10">
        <v>1420.92</v>
      </c>
      <c r="Z6" s="10">
        <v>1500.92</v>
      </c>
      <c r="AA6" s="10">
        <v>1498.85512565254</v>
      </c>
      <c r="AB6" s="10">
        <v>1493.7583914055001</v>
      </c>
      <c r="AC6" s="10">
        <v>1492.2054671783101</v>
      </c>
      <c r="AD6" s="10">
        <v>1492.2054625624501</v>
      </c>
      <c r="AE6" s="10">
        <v>1492.2054376168201</v>
      </c>
      <c r="AF6" s="10">
        <v>1492.2053817521801</v>
      </c>
      <c r="AG6" s="10">
        <v>1492.2053128385501</v>
      </c>
      <c r="AH6" s="10">
        <v>1492.2052612968801</v>
      </c>
      <c r="AI6" s="10">
        <v>1492.20522583304</v>
      </c>
      <c r="AJ6" s="10">
        <v>1492.20532276212</v>
      </c>
      <c r="AK6" s="10">
        <v>1492.26009261536</v>
      </c>
      <c r="AL6" s="10">
        <v>1492.4980153757799</v>
      </c>
      <c r="AM6" s="10">
        <v>1492.7915439892499</v>
      </c>
      <c r="AN6" s="10">
        <v>1494.48741079308</v>
      </c>
      <c r="AO6" s="10">
        <v>1495.92355393977</v>
      </c>
      <c r="AP6" s="10">
        <v>1496.7260767657399</v>
      </c>
      <c r="AQ6" s="10">
        <v>1497.5981874413901</v>
      </c>
      <c r="AR6" s="10">
        <v>1499.6022624805901</v>
      </c>
      <c r="AS6" s="10">
        <v>1505.1608571132799</v>
      </c>
    </row>
    <row r="7" spans="1:45" x14ac:dyDescent="0.2">
      <c r="A7" s="10" t="s">
        <v>114</v>
      </c>
      <c r="B7" s="10" t="s">
        <v>110</v>
      </c>
      <c r="C7" s="10" t="s">
        <v>111</v>
      </c>
      <c r="D7" s="11" t="str">
        <f>HYPERLINK("#Notes!A9","[note 6]")</f>
        <v>[note 6]</v>
      </c>
      <c r="E7" s="10">
        <v>12156.63</v>
      </c>
      <c r="F7" s="10">
        <v>12836.24</v>
      </c>
      <c r="G7" s="10">
        <v>11345.06</v>
      </c>
      <c r="H7" s="10">
        <v>11735.78</v>
      </c>
      <c r="I7" s="10">
        <v>12221.72</v>
      </c>
      <c r="J7" s="10">
        <v>12659.66</v>
      </c>
      <c r="K7" s="10">
        <v>11976.7</v>
      </c>
      <c r="L7" s="10">
        <v>11755.42</v>
      </c>
      <c r="M7" s="10">
        <v>13824.42</v>
      </c>
      <c r="N7" s="10">
        <v>12345.01</v>
      </c>
      <c r="O7" s="10">
        <v>12974.83</v>
      </c>
      <c r="P7" s="10">
        <v>12296.25</v>
      </c>
      <c r="Q7" s="10">
        <v>13042.07</v>
      </c>
      <c r="R7" s="10">
        <v>13316.03</v>
      </c>
      <c r="S7" s="10">
        <v>12450.61</v>
      </c>
      <c r="T7" s="10">
        <v>13122.97</v>
      </c>
      <c r="U7" s="10">
        <v>14188.26</v>
      </c>
      <c r="V7" s="10">
        <v>14202.83</v>
      </c>
      <c r="W7" s="10">
        <v>14354.25</v>
      </c>
      <c r="X7" s="10">
        <v>14293.83</v>
      </c>
      <c r="Y7" s="10">
        <v>12938.93</v>
      </c>
      <c r="Z7" s="10">
        <v>13706.54</v>
      </c>
      <c r="AA7" s="10">
        <v>13523.3038637765</v>
      </c>
      <c r="AB7" s="10">
        <v>13264.8749185218</v>
      </c>
      <c r="AC7" s="10">
        <v>13172.2783535946</v>
      </c>
      <c r="AD7" s="10">
        <v>13168.7016940636</v>
      </c>
      <c r="AE7" s="10">
        <v>13228.514067132501</v>
      </c>
      <c r="AF7" s="10">
        <v>13309.092569987901</v>
      </c>
      <c r="AG7" s="10">
        <v>13394.5975280573</v>
      </c>
      <c r="AH7" s="10">
        <v>13469.125990734399</v>
      </c>
      <c r="AI7" s="10">
        <v>13567.479949815001</v>
      </c>
      <c r="AJ7" s="10">
        <v>13675.975533815899</v>
      </c>
      <c r="AK7" s="10">
        <v>13775.863409744299</v>
      </c>
      <c r="AL7" s="10">
        <v>13873.724850859</v>
      </c>
      <c r="AM7" s="10">
        <v>13957.197268977499</v>
      </c>
      <c r="AN7" s="10">
        <v>14039.6635167038</v>
      </c>
      <c r="AO7" s="10">
        <v>14155.494644640001</v>
      </c>
      <c r="AP7" s="10">
        <v>14277.6065198952</v>
      </c>
      <c r="AQ7" s="10">
        <v>14384.691902852401</v>
      </c>
      <c r="AR7" s="10">
        <v>14465.423678340099</v>
      </c>
      <c r="AS7" s="10">
        <v>14543.088617756301</v>
      </c>
    </row>
    <row r="8" spans="1:45" x14ac:dyDescent="0.2">
      <c r="A8" s="10" t="s">
        <v>115</v>
      </c>
      <c r="B8" s="10" t="s">
        <v>110</v>
      </c>
      <c r="C8" s="10" t="s">
        <v>111</v>
      </c>
      <c r="D8" s="11" t="str">
        <f>HYPERLINK("#Notes!A10","[note 7]")</f>
        <v>[note 7]</v>
      </c>
      <c r="E8" s="10">
        <v>46806.76</v>
      </c>
      <c r="F8" s="10">
        <v>48146.45</v>
      </c>
      <c r="G8" s="10">
        <v>47437.4200000001</v>
      </c>
      <c r="H8" s="10">
        <v>48282.18</v>
      </c>
      <c r="I8" s="10">
        <v>49280.89</v>
      </c>
      <c r="J8" s="10">
        <v>47753.480000000098</v>
      </c>
      <c r="K8" s="10">
        <v>46523.21</v>
      </c>
      <c r="L8" s="10">
        <v>44880.5</v>
      </c>
      <c r="M8" s="10">
        <v>45316.24</v>
      </c>
      <c r="N8" s="10">
        <v>43945.05</v>
      </c>
      <c r="O8" s="10">
        <v>48374.92</v>
      </c>
      <c r="P8" s="10">
        <v>39984.119999999901</v>
      </c>
      <c r="Q8" s="10">
        <v>43294.530000000101</v>
      </c>
      <c r="R8" s="10">
        <v>43545.1</v>
      </c>
      <c r="S8" s="10">
        <v>37392.89</v>
      </c>
      <c r="T8" s="10">
        <v>38646</v>
      </c>
      <c r="U8" s="10">
        <v>39452.17</v>
      </c>
      <c r="V8" s="10">
        <v>38177.03</v>
      </c>
      <c r="W8" s="10">
        <v>39237.419999999896</v>
      </c>
      <c r="X8" s="10">
        <v>38074.210000000101</v>
      </c>
      <c r="Y8" s="10">
        <v>38618.5</v>
      </c>
      <c r="Z8" s="10">
        <v>40854.140000000101</v>
      </c>
      <c r="AA8" s="10">
        <v>36132.987879695997</v>
      </c>
      <c r="AB8" s="10">
        <v>34088.811700946797</v>
      </c>
      <c r="AC8" s="10">
        <v>34423.819884470002</v>
      </c>
      <c r="AD8" s="10">
        <v>34520.2156828273</v>
      </c>
      <c r="AE8" s="10">
        <v>34544.11957879</v>
      </c>
      <c r="AF8" s="10">
        <v>34791.442410258402</v>
      </c>
      <c r="AG8" s="10">
        <v>35139.789931562504</v>
      </c>
      <c r="AH8" s="10">
        <v>35867.853457114601</v>
      </c>
      <c r="AI8" s="10">
        <v>36668.269108191103</v>
      </c>
      <c r="AJ8" s="10">
        <v>37476.1115338948</v>
      </c>
      <c r="AK8" s="10">
        <v>37974.805318704202</v>
      </c>
      <c r="AL8" s="10">
        <v>38314.773470463399</v>
      </c>
      <c r="AM8" s="10">
        <v>38623.212292459102</v>
      </c>
      <c r="AN8" s="10">
        <v>38937.641761710598</v>
      </c>
      <c r="AO8" s="10">
        <v>39258.145970585902</v>
      </c>
      <c r="AP8" s="10">
        <v>39589.232131071898</v>
      </c>
      <c r="AQ8" s="10">
        <v>39920.288189114501</v>
      </c>
      <c r="AR8" s="10">
        <v>40259.7068129533</v>
      </c>
      <c r="AS8" s="10">
        <v>40660.245813809597</v>
      </c>
    </row>
    <row r="9" spans="1:45" x14ac:dyDescent="0.2">
      <c r="A9" s="10" t="s">
        <v>116</v>
      </c>
      <c r="B9" s="10" t="s">
        <v>110</v>
      </c>
      <c r="C9" s="10" t="s">
        <v>111</v>
      </c>
      <c r="D9" s="11" t="str">
        <f>HYPERLINK("#Notes!A11","[note 8]")</f>
        <v>[note 8]</v>
      </c>
      <c r="E9" s="10">
        <v>2244.73827744339</v>
      </c>
      <c r="F9" s="10">
        <v>2145.9535521161802</v>
      </c>
      <c r="G9" s="10">
        <v>2011.8593532053101</v>
      </c>
      <c r="H9" s="10">
        <v>1946.92177605809</v>
      </c>
      <c r="I9" s="10">
        <v>1917.51298843986</v>
      </c>
      <c r="J9" s="10">
        <v>1760.8528644742501</v>
      </c>
      <c r="K9" s="10">
        <v>1863.4899382281501</v>
      </c>
      <c r="L9" s="10">
        <v>1775.6821334357501</v>
      </c>
      <c r="M9" s="10">
        <v>1593.64182131243</v>
      </c>
      <c r="N9" s="10">
        <v>1231.3699221051299</v>
      </c>
      <c r="O9" s="10">
        <v>1394.19105898467</v>
      </c>
      <c r="P9" s="10">
        <v>1279.54135250324</v>
      </c>
      <c r="Q9" s="10">
        <v>1198.7721676696799</v>
      </c>
      <c r="R9" s="10">
        <v>1347.09347972713</v>
      </c>
      <c r="S9" s="10">
        <v>1359.67348400471</v>
      </c>
      <c r="T9" s="10">
        <v>1308.97447319343</v>
      </c>
      <c r="U9" s="10">
        <v>968.35095442941599</v>
      </c>
      <c r="V9" s="10">
        <v>921.40417630561103</v>
      </c>
      <c r="W9" s="10">
        <v>887.590852793556</v>
      </c>
      <c r="X9" s="10">
        <v>997.59667622050199</v>
      </c>
      <c r="Y9" s="10">
        <v>1021.12720741378</v>
      </c>
      <c r="Z9" s="10">
        <v>1081.27706697239</v>
      </c>
      <c r="AA9" s="10">
        <v>959.57696022574305</v>
      </c>
      <c r="AB9" s="10">
        <v>960.98620520141799</v>
      </c>
      <c r="AC9" s="10">
        <v>961.40720108158496</v>
      </c>
      <c r="AD9" s="10">
        <v>969.52027465930598</v>
      </c>
      <c r="AE9" s="10">
        <v>961.220288995185</v>
      </c>
      <c r="AF9" s="10">
        <v>956.55939582469898</v>
      </c>
      <c r="AG9" s="10">
        <v>951.46286271502595</v>
      </c>
      <c r="AH9" s="10">
        <v>948.87751615267302</v>
      </c>
      <c r="AI9" s="10">
        <v>946.68251010150698</v>
      </c>
      <c r="AJ9" s="10">
        <v>942.36021449818702</v>
      </c>
      <c r="AK9" s="10">
        <v>936.492289970108</v>
      </c>
      <c r="AL9" s="10">
        <v>930.24425065110302</v>
      </c>
      <c r="AM9" s="10">
        <v>924.88983674552401</v>
      </c>
      <c r="AN9" s="10">
        <v>919.41260079387098</v>
      </c>
      <c r="AO9" s="10">
        <v>912.66819818421197</v>
      </c>
      <c r="AP9" s="10">
        <v>908.963511969254</v>
      </c>
      <c r="AQ9" s="10">
        <v>903.08230991881101</v>
      </c>
      <c r="AR9" s="10">
        <v>896.956691781769</v>
      </c>
      <c r="AS9" s="10">
        <v>891.74514026402096</v>
      </c>
    </row>
    <row r="10" spans="1:45" x14ac:dyDescent="0.2">
      <c r="A10" s="10" t="s">
        <v>117</v>
      </c>
      <c r="B10" s="10" t="s">
        <v>110</v>
      </c>
      <c r="C10" s="10" t="s">
        <v>111</v>
      </c>
      <c r="D10" s="11" t="str">
        <f>HYPERLINK("#Notes!A11","[note 8]")</f>
        <v>[note 8]</v>
      </c>
      <c r="E10" s="10">
        <v>32162.010000999999</v>
      </c>
      <c r="F10" s="10">
        <v>32151.490000999998</v>
      </c>
      <c r="G10" s="10">
        <v>30431.870000999999</v>
      </c>
      <c r="H10" s="10">
        <v>30998.970001000002</v>
      </c>
      <c r="I10" s="10">
        <v>30162.610001000001</v>
      </c>
      <c r="J10" s="10">
        <v>29711.560001000002</v>
      </c>
      <c r="K10" s="10">
        <v>28769.710000999999</v>
      </c>
      <c r="L10" s="10">
        <v>27868.600000999999</v>
      </c>
      <c r="M10" s="10">
        <v>27605.21</v>
      </c>
      <c r="N10" s="10">
        <v>23692.81</v>
      </c>
      <c r="O10" s="10">
        <v>24794.29</v>
      </c>
      <c r="P10" s="10">
        <v>23205.3</v>
      </c>
      <c r="Q10" s="10">
        <v>22918.87</v>
      </c>
      <c r="R10" s="10">
        <v>22801.53</v>
      </c>
      <c r="S10" s="10">
        <v>22314.51</v>
      </c>
      <c r="T10" s="10">
        <v>22315.29</v>
      </c>
      <c r="U10" s="10">
        <v>20845.28</v>
      </c>
      <c r="V10" s="10">
        <v>21176.48</v>
      </c>
      <c r="W10" s="10">
        <v>21526</v>
      </c>
      <c r="X10" s="10">
        <v>21533.89</v>
      </c>
      <c r="Y10" s="10">
        <v>20126.13</v>
      </c>
      <c r="Z10" s="10">
        <v>20968.32</v>
      </c>
      <c r="AA10" s="10">
        <v>20776.459440261398</v>
      </c>
      <c r="AB10" s="10">
        <v>20268.729527441799</v>
      </c>
      <c r="AC10" s="10">
        <v>19890.081976720499</v>
      </c>
      <c r="AD10" s="10">
        <v>19894.164316455099</v>
      </c>
      <c r="AE10" s="10">
        <v>19911.770338473802</v>
      </c>
      <c r="AF10" s="10">
        <v>19913.9832065548</v>
      </c>
      <c r="AG10" s="10">
        <v>19969.7067008015</v>
      </c>
      <c r="AH10" s="10">
        <v>20036.797570938099</v>
      </c>
      <c r="AI10" s="10">
        <v>20135.319057020301</v>
      </c>
      <c r="AJ10" s="10">
        <v>20260.037321278702</v>
      </c>
      <c r="AK10" s="10">
        <v>20397.5268093634</v>
      </c>
      <c r="AL10" s="10">
        <v>20553.7006751138</v>
      </c>
      <c r="AM10" s="10">
        <v>20731.1686338994</v>
      </c>
      <c r="AN10" s="10">
        <v>20925.497272275701</v>
      </c>
      <c r="AO10" s="10">
        <v>21177.986865878302</v>
      </c>
      <c r="AP10" s="10">
        <v>21454.9222034505</v>
      </c>
      <c r="AQ10" s="10">
        <v>21760.520814111402</v>
      </c>
      <c r="AR10" s="10">
        <v>22097.376274525301</v>
      </c>
      <c r="AS10" s="10">
        <v>22461.660720385898</v>
      </c>
    </row>
    <row r="11" spans="1:45" x14ac:dyDescent="0.2">
      <c r="A11" s="10" t="s">
        <v>118</v>
      </c>
      <c r="B11" s="10" t="s">
        <v>110</v>
      </c>
      <c r="C11" s="10" t="s">
        <v>111</v>
      </c>
      <c r="D11" s="11" t="str">
        <f>HYPERLINK("#Notes!A12","[note 9]")</f>
        <v>[note 9]</v>
      </c>
      <c r="E11" s="10">
        <v>6802.9499999999898</v>
      </c>
      <c r="F11" s="10">
        <v>6758.63</v>
      </c>
      <c r="G11" s="10">
        <v>6292.3599999999897</v>
      </c>
      <c r="H11" s="10">
        <v>6081.5599999999804</v>
      </c>
      <c r="I11" s="10">
        <v>6815.79000000001</v>
      </c>
      <c r="J11" s="10">
        <v>6722.4099999999798</v>
      </c>
      <c r="K11" s="10">
        <v>6245.3599999999897</v>
      </c>
      <c r="L11" s="10">
        <v>5962.77</v>
      </c>
      <c r="M11" s="10">
        <v>6137.1499999999896</v>
      </c>
      <c r="N11" s="10">
        <v>5603.34</v>
      </c>
      <c r="O11" s="10">
        <v>5858.2699999999904</v>
      </c>
      <c r="P11" s="10">
        <v>5125.41</v>
      </c>
      <c r="Q11" s="10">
        <v>5596.7200000000103</v>
      </c>
      <c r="R11" s="10">
        <v>5689.7700000000104</v>
      </c>
      <c r="S11" s="10">
        <v>5068.3999999999996</v>
      </c>
      <c r="T11" s="10">
        <v>5261.1900000000196</v>
      </c>
      <c r="U11" s="10">
        <v>5752.94</v>
      </c>
      <c r="V11" s="10">
        <v>5525.2600000000102</v>
      </c>
      <c r="W11" s="10">
        <v>5445.7435369033901</v>
      </c>
      <c r="X11" s="10">
        <v>5440.4888586001098</v>
      </c>
      <c r="Y11" s="10">
        <v>5069.5663948157498</v>
      </c>
      <c r="Z11" s="10">
        <v>5227.1627222581001</v>
      </c>
      <c r="AA11" s="10">
        <v>5092.9668910960299</v>
      </c>
      <c r="AB11" s="10">
        <v>5077.3743902700298</v>
      </c>
      <c r="AC11" s="10">
        <v>5000.9086843965797</v>
      </c>
      <c r="AD11" s="10">
        <v>4945.9027485541101</v>
      </c>
      <c r="AE11" s="10">
        <v>5003.9068921788003</v>
      </c>
      <c r="AF11" s="10">
        <v>5054.1190364713602</v>
      </c>
      <c r="AG11" s="10">
        <v>5121.7962275800301</v>
      </c>
      <c r="AH11" s="10">
        <v>5160.8536866682898</v>
      </c>
      <c r="AI11" s="10">
        <v>5185.6851065761402</v>
      </c>
      <c r="AJ11" s="10">
        <v>5217.3445564337799</v>
      </c>
      <c r="AK11" s="10">
        <v>5241.1601758541301</v>
      </c>
      <c r="AL11" s="10">
        <v>5266.1401376731101</v>
      </c>
      <c r="AM11" s="10">
        <v>5290.6536935681597</v>
      </c>
      <c r="AN11" s="10">
        <v>5321.1190588597101</v>
      </c>
      <c r="AO11" s="10">
        <v>5359.3688594392597</v>
      </c>
      <c r="AP11" s="10">
        <v>5397.6336628963099</v>
      </c>
      <c r="AQ11" s="10">
        <v>5435.7830511046304</v>
      </c>
      <c r="AR11" s="10">
        <v>5476.03598161431</v>
      </c>
      <c r="AS11" s="10">
        <v>5506.2876935895601</v>
      </c>
    </row>
    <row r="12" spans="1:45" x14ac:dyDescent="0.2">
      <c r="A12" s="10" t="s">
        <v>119</v>
      </c>
      <c r="B12" s="10" t="s">
        <v>110</v>
      </c>
      <c r="C12" s="10" t="s">
        <v>111</v>
      </c>
      <c r="D12" s="11"/>
      <c r="E12" s="10">
        <v>56530.135415471101</v>
      </c>
      <c r="F12" s="10">
        <v>56392.895415471103</v>
      </c>
      <c r="G12" s="10">
        <v>57075.756022569003</v>
      </c>
      <c r="H12" s="10">
        <v>57502.873511774502</v>
      </c>
      <c r="I12" s="10">
        <v>57913.824641295199</v>
      </c>
      <c r="J12" s="10">
        <v>58368.702051479297</v>
      </c>
      <c r="K12" s="10">
        <v>58938.035759076804</v>
      </c>
      <c r="L12" s="10">
        <v>59305.826636425198</v>
      </c>
      <c r="M12" s="10">
        <v>57398.540324122798</v>
      </c>
      <c r="N12" s="10">
        <v>55392.233483389398</v>
      </c>
      <c r="O12" s="10">
        <v>54640.058760082298</v>
      </c>
      <c r="P12" s="10">
        <v>54486.712240665402</v>
      </c>
      <c r="Q12" s="10">
        <v>53771.132411357998</v>
      </c>
      <c r="R12" s="10">
        <v>53480.476425024797</v>
      </c>
      <c r="S12" s="10">
        <v>54157.083848328999</v>
      </c>
      <c r="T12" s="10">
        <v>55004.836627235498</v>
      </c>
      <c r="U12" s="10">
        <v>55996.705390982199</v>
      </c>
      <c r="V12" s="10">
        <v>57003.401425319098</v>
      </c>
      <c r="W12" s="10">
        <v>56913.881476770897</v>
      </c>
      <c r="X12" s="10">
        <v>56580.836981629102</v>
      </c>
      <c r="Y12" s="10">
        <v>40692.986906862199</v>
      </c>
      <c r="Z12" s="10">
        <v>43694.500692322697</v>
      </c>
      <c r="AA12" s="10">
        <v>54658.261287400099</v>
      </c>
      <c r="AB12" s="10">
        <v>54828.397122910399</v>
      </c>
      <c r="AC12" s="10">
        <v>54821.156665190603</v>
      </c>
      <c r="AD12" s="10">
        <v>54919.025207486098</v>
      </c>
      <c r="AE12" s="10">
        <v>54634.881597508996</v>
      </c>
      <c r="AF12" s="10">
        <v>54266.380414407497</v>
      </c>
      <c r="AG12" s="10">
        <v>53788.3537872569</v>
      </c>
      <c r="AH12" s="10">
        <v>53254.4735102345</v>
      </c>
      <c r="AI12" s="10">
        <v>52610.978722322201</v>
      </c>
      <c r="AJ12" s="10">
        <v>51948.299181777802</v>
      </c>
      <c r="AK12" s="10">
        <v>51491.950518891303</v>
      </c>
      <c r="AL12" s="10">
        <v>50874.988565890199</v>
      </c>
      <c r="AM12" s="10">
        <v>50260.0354560993</v>
      </c>
      <c r="AN12" s="10">
        <v>49657.217228216803</v>
      </c>
      <c r="AO12" s="10">
        <v>49141.118629900702</v>
      </c>
      <c r="AP12" s="10">
        <v>48736.410754976001</v>
      </c>
      <c r="AQ12" s="10">
        <v>48654.922544228997</v>
      </c>
      <c r="AR12" s="10">
        <v>48626.452945174002</v>
      </c>
      <c r="AS12" s="10">
        <v>48488.456668521598</v>
      </c>
    </row>
    <row r="13" spans="1:45" ht="35" customHeight="1" x14ac:dyDescent="0.2">
      <c r="A13" s="10" t="s">
        <v>109</v>
      </c>
      <c r="B13" s="10" t="s">
        <v>120</v>
      </c>
      <c r="C13" s="10" t="s">
        <v>111</v>
      </c>
      <c r="D13" s="11"/>
      <c r="E13" s="10">
        <v>27939.256561931401</v>
      </c>
      <c r="F13" s="10">
        <v>28205.5565619314</v>
      </c>
      <c r="G13" s="10">
        <v>28281.049199349902</v>
      </c>
      <c r="H13" s="10">
        <v>28534.314183598799</v>
      </c>
      <c r="I13" s="10">
        <v>29142.639999999999</v>
      </c>
      <c r="J13" s="10">
        <v>29978.97</v>
      </c>
      <c r="K13" s="10">
        <v>29682.76</v>
      </c>
      <c r="L13" s="10">
        <v>29375.58</v>
      </c>
      <c r="M13" s="10">
        <v>29389.84</v>
      </c>
      <c r="N13" s="10">
        <v>27663.79</v>
      </c>
      <c r="O13" s="10">
        <v>28275.588616360001</v>
      </c>
      <c r="P13" s="10">
        <v>27332.860101677099</v>
      </c>
      <c r="Q13" s="10">
        <v>27367.459066427</v>
      </c>
      <c r="R13" s="10">
        <v>27195.765343684801</v>
      </c>
      <c r="S13" s="10">
        <v>26036.419260530201</v>
      </c>
      <c r="T13" s="10">
        <v>26097.921066504899</v>
      </c>
      <c r="U13" s="10">
        <v>26147.907285247598</v>
      </c>
      <c r="V13" s="10">
        <v>25773.358667679098</v>
      </c>
      <c r="W13" s="10">
        <v>25844.779720104001</v>
      </c>
      <c r="X13" s="10">
        <v>25454.525871232101</v>
      </c>
      <c r="Y13" s="10">
        <v>24134.433229789</v>
      </c>
      <c r="Z13" s="10">
        <v>24646.071884545501</v>
      </c>
      <c r="AA13" s="10">
        <v>24338.992717543901</v>
      </c>
      <c r="AB13" s="10">
        <v>23725.974777091</v>
      </c>
      <c r="AC13" s="10">
        <v>23576.278410371899</v>
      </c>
      <c r="AD13" s="10">
        <v>23862.872608835401</v>
      </c>
      <c r="AE13" s="10">
        <v>24165.699596725699</v>
      </c>
      <c r="AF13" s="10">
        <v>24548.447516377699</v>
      </c>
      <c r="AG13" s="10">
        <v>25002.727105571001</v>
      </c>
      <c r="AH13" s="10">
        <v>25537.523743485701</v>
      </c>
      <c r="AI13" s="10">
        <v>26177.430526010499</v>
      </c>
      <c r="AJ13" s="10">
        <v>26688.145048950199</v>
      </c>
      <c r="AK13" s="10">
        <v>27303.725700530202</v>
      </c>
      <c r="AL13" s="10">
        <v>27905.947412443002</v>
      </c>
      <c r="AM13" s="10">
        <v>28489.374948062101</v>
      </c>
      <c r="AN13" s="10">
        <v>29084.969145368901</v>
      </c>
      <c r="AO13" s="10">
        <v>29710.7785401</v>
      </c>
      <c r="AP13" s="10">
        <v>30356.775825556801</v>
      </c>
      <c r="AQ13" s="10">
        <v>31039.366858602199</v>
      </c>
      <c r="AR13" s="10">
        <v>31633.955691954801</v>
      </c>
      <c r="AS13" s="10">
        <v>32240.9171147415</v>
      </c>
    </row>
    <row r="14" spans="1:45" x14ac:dyDescent="0.2">
      <c r="A14" s="10" t="s">
        <v>109</v>
      </c>
      <c r="B14" s="10" t="s">
        <v>121</v>
      </c>
      <c r="C14" s="10" t="s">
        <v>111</v>
      </c>
      <c r="D14" s="11"/>
      <c r="E14" s="10">
        <v>57077.04</v>
      </c>
      <c r="F14" s="10">
        <v>57814.27</v>
      </c>
      <c r="G14" s="10">
        <v>55233.980000000098</v>
      </c>
      <c r="H14" s="10">
        <v>56701.37</v>
      </c>
      <c r="I14" s="10">
        <v>57079.88</v>
      </c>
      <c r="J14" s="10">
        <v>55383.590000000098</v>
      </c>
      <c r="K14" s="10">
        <v>52633.07</v>
      </c>
      <c r="L14" s="10">
        <v>49960.94</v>
      </c>
      <c r="M14" s="10">
        <v>51502.33</v>
      </c>
      <c r="N14" s="10">
        <v>46827.6</v>
      </c>
      <c r="O14" s="10">
        <v>51630.46</v>
      </c>
      <c r="P14" s="10">
        <v>42907.269999999902</v>
      </c>
      <c r="Q14" s="10">
        <v>46853.110000000102</v>
      </c>
      <c r="R14" s="10">
        <v>47429.36</v>
      </c>
      <c r="S14" s="10">
        <v>40427.42</v>
      </c>
      <c r="T14" s="10">
        <v>41895.71</v>
      </c>
      <c r="U14" s="10">
        <v>43058.38</v>
      </c>
      <c r="V14" s="10">
        <v>42171.34</v>
      </c>
      <c r="W14" s="10">
        <v>43144.27</v>
      </c>
      <c r="X14" s="10">
        <v>42418.95</v>
      </c>
      <c r="Y14" s="10">
        <v>41549.93</v>
      </c>
      <c r="Z14" s="10">
        <v>44587.400000000103</v>
      </c>
      <c r="AA14" s="10">
        <v>39747.624193523101</v>
      </c>
      <c r="AB14" s="10">
        <v>37827.153098245399</v>
      </c>
      <c r="AC14" s="10">
        <v>37979.363357978902</v>
      </c>
      <c r="AD14" s="10">
        <v>37839.700162448396</v>
      </c>
      <c r="AE14" s="10">
        <v>37852.6459518419</v>
      </c>
      <c r="AF14" s="10">
        <v>38029.813669993899</v>
      </c>
      <c r="AG14" s="10">
        <v>38322.542308650598</v>
      </c>
      <c r="AH14" s="10">
        <v>38906.532060637197</v>
      </c>
      <c r="AI14" s="10">
        <v>39500.181766472801</v>
      </c>
      <c r="AJ14" s="10">
        <v>40288.673254053698</v>
      </c>
      <c r="AK14" s="10">
        <v>40692.8708471641</v>
      </c>
      <c r="AL14" s="10">
        <v>41013.1619682975</v>
      </c>
      <c r="AM14" s="10">
        <v>41307.3104457472</v>
      </c>
      <c r="AN14" s="10">
        <v>41712.097169832698</v>
      </c>
      <c r="AO14" s="10">
        <v>42168.307185726102</v>
      </c>
      <c r="AP14" s="10">
        <v>42675.165098010497</v>
      </c>
      <c r="AQ14" s="10">
        <v>43107.201114359901</v>
      </c>
      <c r="AR14" s="10">
        <v>43505.129695278003</v>
      </c>
      <c r="AS14" s="10">
        <v>43926.867854414297</v>
      </c>
    </row>
    <row r="15" spans="1:45" x14ac:dyDescent="0.2">
      <c r="A15" s="10" t="s">
        <v>109</v>
      </c>
      <c r="B15" s="10" t="s">
        <v>122</v>
      </c>
      <c r="C15" s="10" t="s">
        <v>111</v>
      </c>
      <c r="D15" s="11"/>
      <c r="E15" s="10">
        <v>67747.538853539605</v>
      </c>
      <c r="F15" s="10">
        <v>68743.448853539594</v>
      </c>
      <c r="G15" s="10">
        <v>67873.458853539705</v>
      </c>
      <c r="H15" s="10">
        <v>68268.268853539703</v>
      </c>
      <c r="I15" s="10">
        <v>69170.828853539701</v>
      </c>
      <c r="J15" s="10">
        <v>69092.568853539706</v>
      </c>
      <c r="K15" s="10">
        <v>69269.088853539695</v>
      </c>
      <c r="L15" s="10">
        <v>69054.418853539697</v>
      </c>
      <c r="M15" s="10">
        <v>66541.4688535397</v>
      </c>
      <c r="N15" s="10">
        <v>63408.5927400402</v>
      </c>
      <c r="O15" s="10">
        <v>63225.417996560602</v>
      </c>
      <c r="P15" s="10">
        <v>61514.141332760002</v>
      </c>
      <c r="Q15" s="10">
        <v>61131.006887360301</v>
      </c>
      <c r="R15" s="10">
        <v>60208.7580882775</v>
      </c>
      <c r="S15" s="10">
        <v>60877.451610776698</v>
      </c>
      <c r="T15" s="10">
        <v>62287.871292634001</v>
      </c>
      <c r="U15" s="10">
        <v>63226.346927486396</v>
      </c>
      <c r="V15" s="10">
        <v>64280.052404700502</v>
      </c>
      <c r="W15" s="10">
        <v>63912.8353607022</v>
      </c>
      <c r="X15" s="10">
        <v>63139.666296422103</v>
      </c>
      <c r="Y15" s="10">
        <v>46780.752163440397</v>
      </c>
      <c r="Z15" s="10">
        <v>50304.236750759803</v>
      </c>
      <c r="AA15" s="10">
        <v>59922.884018304598</v>
      </c>
      <c r="AB15" s="10">
        <v>59648.681540558398</v>
      </c>
      <c r="AC15" s="10">
        <v>59288.110728426502</v>
      </c>
      <c r="AD15" s="10">
        <v>59100.412263883001</v>
      </c>
      <c r="AE15" s="10">
        <v>58538.950667248901</v>
      </c>
      <c r="AF15" s="10">
        <v>57904.034984762802</v>
      </c>
      <c r="AG15" s="10">
        <v>57153.946198905498</v>
      </c>
      <c r="AH15" s="10">
        <v>56344.198709996497</v>
      </c>
      <c r="AI15" s="10">
        <v>55447.883441438396</v>
      </c>
      <c r="AJ15" s="10">
        <v>54528.540644175198</v>
      </c>
      <c r="AK15" s="10">
        <v>53786.669493688198</v>
      </c>
      <c r="AL15" s="10">
        <v>52986.964049330003</v>
      </c>
      <c r="AM15" s="10">
        <v>52240.890100163699</v>
      </c>
      <c r="AN15" s="10">
        <v>51581.638419775103</v>
      </c>
      <c r="AO15" s="10">
        <v>50944.1701833197</v>
      </c>
      <c r="AP15" s="10">
        <v>50436.067277014903</v>
      </c>
      <c r="AQ15" s="10">
        <v>50157.778949890402</v>
      </c>
      <c r="AR15" s="10">
        <v>49973.109154477097</v>
      </c>
      <c r="AS15" s="10">
        <v>49695.034360627396</v>
      </c>
    </row>
    <row r="16" spans="1:45" x14ac:dyDescent="0.2">
      <c r="A16" s="10" t="s">
        <v>109</v>
      </c>
      <c r="B16" s="10" t="s">
        <v>123</v>
      </c>
      <c r="C16" s="10" t="s">
        <v>111</v>
      </c>
      <c r="D16" s="11"/>
      <c r="E16" s="10">
        <v>672.06000000000097</v>
      </c>
      <c r="F16" s="10">
        <v>656.03999999999905</v>
      </c>
      <c r="G16" s="10">
        <v>684.11796967935697</v>
      </c>
      <c r="H16" s="10">
        <v>725.40047463591804</v>
      </c>
      <c r="I16" s="10">
        <v>731.845787755488</v>
      </c>
      <c r="J16" s="10">
        <v>798.47319793961299</v>
      </c>
      <c r="K16" s="10">
        <v>955.95690553707004</v>
      </c>
      <c r="L16" s="10">
        <v>1244.9477828855299</v>
      </c>
      <c r="M16" s="10">
        <v>2524.5014705830999</v>
      </c>
      <c r="N16" s="10">
        <v>2762.2807433492098</v>
      </c>
      <c r="O16" s="10">
        <v>3213.6421471616</v>
      </c>
      <c r="P16" s="10">
        <v>3132.0808062282399</v>
      </c>
      <c r="Q16" s="10">
        <v>3057.1264575708001</v>
      </c>
      <c r="R16" s="10">
        <v>3541.3029930624698</v>
      </c>
      <c r="S16" s="10">
        <v>3859.3329770220798</v>
      </c>
      <c r="T16" s="10">
        <v>3899.63426809662</v>
      </c>
      <c r="U16" s="10">
        <v>4086.8511782482301</v>
      </c>
      <c r="V16" s="10">
        <v>4300.5403529395098</v>
      </c>
      <c r="W16" s="10">
        <v>5006.1099328679902</v>
      </c>
      <c r="X16" s="10">
        <v>5539.1336725750198</v>
      </c>
      <c r="Y16" s="10">
        <v>5690.0479084485396</v>
      </c>
      <c r="Z16" s="10">
        <v>5705.2047792756002</v>
      </c>
      <c r="AA16" s="10">
        <v>6828.1282483825198</v>
      </c>
      <c r="AB16" s="10">
        <v>7042.0224768087901</v>
      </c>
      <c r="AC16" s="10">
        <v>7226.0249563695197</v>
      </c>
      <c r="AD16" s="10">
        <v>7406.5532130732499</v>
      </c>
      <c r="AE16" s="10">
        <v>7529.9294661901804</v>
      </c>
      <c r="AF16" s="10">
        <v>7616.7434662720998</v>
      </c>
      <c r="AG16" s="10">
        <v>7700.4665972327102</v>
      </c>
      <c r="AH16" s="10">
        <v>7767.7364314884999</v>
      </c>
      <c r="AI16" s="10">
        <v>7802.4545600050797</v>
      </c>
      <c r="AJ16" s="10">
        <v>7830.1927186909597</v>
      </c>
      <c r="AK16" s="10">
        <v>7849.5285130371904</v>
      </c>
      <c r="AL16" s="10">
        <v>7733.1611517987203</v>
      </c>
      <c r="AM16" s="10">
        <v>7582.9751213516302</v>
      </c>
      <c r="AN16" s="10">
        <v>7258.5560605270803</v>
      </c>
      <c r="AO16" s="10">
        <v>7022.2179628649901</v>
      </c>
      <c r="AP16" s="10">
        <v>6740.0631268958696</v>
      </c>
      <c r="AQ16" s="10">
        <v>6601.7675490088895</v>
      </c>
      <c r="AR16" s="10">
        <v>6560.8368032322996</v>
      </c>
      <c r="AS16" s="10">
        <v>6546.5496318870501</v>
      </c>
    </row>
    <row r="17" spans="1:45" x14ac:dyDescent="0.2">
      <c r="A17" s="10" t="s">
        <v>109</v>
      </c>
      <c r="B17" s="10" t="s">
        <v>124</v>
      </c>
      <c r="C17" s="10" t="s">
        <v>111</v>
      </c>
      <c r="D17" s="11"/>
      <c r="E17" s="10">
        <v>4483.5382784433896</v>
      </c>
      <c r="F17" s="10">
        <v>4290.8835531161703</v>
      </c>
      <c r="G17" s="10">
        <v>3710.56935420531</v>
      </c>
      <c r="H17" s="10">
        <v>3267.9817770580898</v>
      </c>
      <c r="I17" s="10">
        <v>3093.1829894398602</v>
      </c>
      <c r="J17" s="10">
        <v>2729.8828654742501</v>
      </c>
      <c r="K17" s="10">
        <v>2692.1399392281401</v>
      </c>
      <c r="L17" s="10">
        <v>2819.89213443575</v>
      </c>
      <c r="M17" s="10">
        <v>2831.5618213124299</v>
      </c>
      <c r="N17" s="10">
        <v>2416.2199221051301</v>
      </c>
      <c r="O17" s="10">
        <v>2656.8410589846699</v>
      </c>
      <c r="P17" s="10">
        <v>2407.8213525032402</v>
      </c>
      <c r="Q17" s="10">
        <v>2393.37216766969</v>
      </c>
      <c r="R17" s="10">
        <v>2890.2434797271299</v>
      </c>
      <c r="S17" s="10">
        <v>2824.4434840047102</v>
      </c>
      <c r="T17" s="10">
        <v>2511.0344731934301</v>
      </c>
      <c r="U17" s="10">
        <v>2226.2209544294201</v>
      </c>
      <c r="V17" s="10">
        <v>2001.41417630561</v>
      </c>
      <c r="W17" s="10">
        <v>1937.1108527935601</v>
      </c>
      <c r="X17" s="10">
        <v>1820.2766762204999</v>
      </c>
      <c r="Y17" s="10">
        <v>1732.99720741378</v>
      </c>
      <c r="Z17" s="10">
        <v>1789.9470669723901</v>
      </c>
      <c r="AA17" s="10">
        <v>1804.7822703541301</v>
      </c>
      <c r="AB17" s="10">
        <v>1739.10036399407</v>
      </c>
      <c r="AC17" s="10">
        <v>1692.08077948543</v>
      </c>
      <c r="AD17" s="10">
        <v>1700.1971383679499</v>
      </c>
      <c r="AE17" s="10">
        <v>1689.39251868929</v>
      </c>
      <c r="AF17" s="10">
        <v>1684.7427778501999</v>
      </c>
      <c r="AG17" s="10">
        <v>1678.2301404518801</v>
      </c>
      <c r="AH17" s="10">
        <v>1674.19604753148</v>
      </c>
      <c r="AI17" s="10">
        <v>1678.6693859325401</v>
      </c>
      <c r="AJ17" s="10">
        <v>1676.7819985912099</v>
      </c>
      <c r="AK17" s="10">
        <v>1677.2640607231201</v>
      </c>
      <c r="AL17" s="10">
        <v>1666.83538415716</v>
      </c>
      <c r="AM17" s="10">
        <v>1659.39811041352</v>
      </c>
      <c r="AN17" s="10">
        <v>1657.77805384974</v>
      </c>
      <c r="AO17" s="10">
        <v>1655.23285055728</v>
      </c>
      <c r="AP17" s="10">
        <v>1653.42353354689</v>
      </c>
      <c r="AQ17" s="10">
        <v>1650.77252691078</v>
      </c>
      <c r="AR17" s="10">
        <v>1648.52330192723</v>
      </c>
      <c r="AS17" s="10">
        <v>1647.27654977005</v>
      </c>
    </row>
    <row r="18" spans="1:45" ht="35" customHeight="1" x14ac:dyDescent="0.2">
      <c r="A18" s="10" t="s">
        <v>112</v>
      </c>
      <c r="B18" s="10" t="s">
        <v>120</v>
      </c>
      <c r="C18" s="10" t="s">
        <v>111</v>
      </c>
      <c r="D18" s="11"/>
      <c r="E18" s="10">
        <v>27939.256561931401</v>
      </c>
      <c r="F18" s="10">
        <v>28205.5565619314</v>
      </c>
      <c r="G18" s="10">
        <v>28281.049199349902</v>
      </c>
      <c r="H18" s="10">
        <v>28534.314183598799</v>
      </c>
      <c r="I18" s="10">
        <v>29142.639999999999</v>
      </c>
      <c r="J18" s="10">
        <v>29978.97</v>
      </c>
      <c r="K18" s="10">
        <v>29682.76</v>
      </c>
      <c r="L18" s="10">
        <v>29375.58</v>
      </c>
      <c r="M18" s="10">
        <v>29389.84</v>
      </c>
      <c r="N18" s="10">
        <v>27663.79</v>
      </c>
      <c r="O18" s="10">
        <v>28275.588616360001</v>
      </c>
      <c r="P18" s="10">
        <v>27332.860101677099</v>
      </c>
      <c r="Q18" s="10">
        <v>27367.459066427</v>
      </c>
      <c r="R18" s="10">
        <v>27195.765343684801</v>
      </c>
      <c r="S18" s="10">
        <v>26036.419260530201</v>
      </c>
      <c r="T18" s="10">
        <v>26097.921066504899</v>
      </c>
      <c r="U18" s="10">
        <v>26147.907285247598</v>
      </c>
      <c r="V18" s="10">
        <v>25773.358667679098</v>
      </c>
      <c r="W18" s="10">
        <v>25844.779720104001</v>
      </c>
      <c r="X18" s="10">
        <v>25454.525871232101</v>
      </c>
      <c r="Y18" s="10">
        <v>24134.433229789</v>
      </c>
      <c r="Z18" s="10">
        <v>24646.071884545501</v>
      </c>
      <c r="AA18" s="10">
        <v>24338.992717543901</v>
      </c>
      <c r="AB18" s="10">
        <v>23725.974777091</v>
      </c>
      <c r="AC18" s="10">
        <v>23576.278410371899</v>
      </c>
      <c r="AD18" s="10">
        <v>23862.872608835401</v>
      </c>
      <c r="AE18" s="10">
        <v>24165.699596725699</v>
      </c>
      <c r="AF18" s="10">
        <v>24548.447516377699</v>
      </c>
      <c r="AG18" s="10">
        <v>25002.727105571001</v>
      </c>
      <c r="AH18" s="10">
        <v>25537.523743485701</v>
      </c>
      <c r="AI18" s="10">
        <v>26177.430526010499</v>
      </c>
      <c r="AJ18" s="10">
        <v>26688.145048950199</v>
      </c>
      <c r="AK18" s="10">
        <v>27303.725700530202</v>
      </c>
      <c r="AL18" s="10">
        <v>27905.947412443002</v>
      </c>
      <c r="AM18" s="10">
        <v>28489.374948062101</v>
      </c>
      <c r="AN18" s="10">
        <v>29084.969145368901</v>
      </c>
      <c r="AO18" s="10">
        <v>29710.7785401</v>
      </c>
      <c r="AP18" s="10">
        <v>30356.775825556801</v>
      </c>
      <c r="AQ18" s="10">
        <v>31039.366858602199</v>
      </c>
      <c r="AR18" s="10">
        <v>31633.955691954801</v>
      </c>
      <c r="AS18" s="10">
        <v>32240.9171147415</v>
      </c>
    </row>
    <row r="19" spans="1:45" x14ac:dyDescent="0.2">
      <c r="A19" s="10" t="s">
        <v>112</v>
      </c>
      <c r="B19" s="10" t="s">
        <v>121</v>
      </c>
      <c r="C19" s="10" t="s">
        <v>111</v>
      </c>
      <c r="D19" s="11"/>
      <c r="E19" s="10">
        <v>57077.04</v>
      </c>
      <c r="F19" s="10">
        <v>57814.27</v>
      </c>
      <c r="G19" s="10">
        <v>55233.980000000098</v>
      </c>
      <c r="H19" s="10">
        <v>56701.37</v>
      </c>
      <c r="I19" s="10">
        <v>57079.88</v>
      </c>
      <c r="J19" s="10">
        <v>55383.590000000098</v>
      </c>
      <c r="K19" s="10">
        <v>52633.07</v>
      </c>
      <c r="L19" s="10">
        <v>49960.94</v>
      </c>
      <c r="M19" s="10">
        <v>51502.33</v>
      </c>
      <c r="N19" s="10">
        <v>46827.6</v>
      </c>
      <c r="O19" s="10">
        <v>51630.46</v>
      </c>
      <c r="P19" s="10">
        <v>42907.269999999902</v>
      </c>
      <c r="Q19" s="10">
        <v>46853.110000000102</v>
      </c>
      <c r="R19" s="10">
        <v>47429.36</v>
      </c>
      <c r="S19" s="10">
        <v>40427.42</v>
      </c>
      <c r="T19" s="10">
        <v>41895.71</v>
      </c>
      <c r="U19" s="10">
        <v>43058.38</v>
      </c>
      <c r="V19" s="10">
        <v>42171.34</v>
      </c>
      <c r="W19" s="10">
        <v>43144.27</v>
      </c>
      <c r="X19" s="10">
        <v>42418.95</v>
      </c>
      <c r="Y19" s="10">
        <v>41549.93</v>
      </c>
      <c r="Z19" s="10">
        <v>44587.400000000103</v>
      </c>
      <c r="AA19" s="10">
        <v>39747.624193523101</v>
      </c>
      <c r="AB19" s="10">
        <v>37827.153098245399</v>
      </c>
      <c r="AC19" s="10">
        <v>37979.363357978902</v>
      </c>
      <c r="AD19" s="10">
        <v>37839.700162448396</v>
      </c>
      <c r="AE19" s="10">
        <v>37852.6459518419</v>
      </c>
      <c r="AF19" s="10">
        <v>38029.813669993899</v>
      </c>
      <c r="AG19" s="10">
        <v>38322.542308650598</v>
      </c>
      <c r="AH19" s="10">
        <v>38906.532060637197</v>
      </c>
      <c r="AI19" s="10">
        <v>39500.181766472801</v>
      </c>
      <c r="AJ19" s="10">
        <v>40288.673254053698</v>
      </c>
      <c r="AK19" s="10">
        <v>40692.8708471641</v>
      </c>
      <c r="AL19" s="10">
        <v>41013.1619682975</v>
      </c>
      <c r="AM19" s="10">
        <v>41307.3104457472</v>
      </c>
      <c r="AN19" s="10">
        <v>41712.097169832698</v>
      </c>
      <c r="AO19" s="10">
        <v>42168.307185726102</v>
      </c>
      <c r="AP19" s="10">
        <v>42675.165098010497</v>
      </c>
      <c r="AQ19" s="10">
        <v>43107.201114359901</v>
      </c>
      <c r="AR19" s="10">
        <v>43505.129695278003</v>
      </c>
      <c r="AS19" s="10">
        <v>43926.867854414297</v>
      </c>
    </row>
    <row r="20" spans="1:45" x14ac:dyDescent="0.2">
      <c r="A20" s="10" t="s">
        <v>112</v>
      </c>
      <c r="B20" s="10" t="s">
        <v>122</v>
      </c>
      <c r="C20" s="10" t="s">
        <v>111</v>
      </c>
      <c r="D20" s="11"/>
      <c r="E20" s="10">
        <v>55615.1072184269</v>
      </c>
      <c r="F20" s="10">
        <v>56611.017218426801</v>
      </c>
      <c r="G20" s="10">
        <v>55741.027218426898</v>
      </c>
      <c r="H20" s="10">
        <v>56135.837218426903</v>
      </c>
      <c r="I20" s="10">
        <v>57038.397218426901</v>
      </c>
      <c r="J20" s="10">
        <v>56960.137218426898</v>
      </c>
      <c r="K20" s="10">
        <v>57136.657218426903</v>
      </c>
      <c r="L20" s="10">
        <v>56921.987218426897</v>
      </c>
      <c r="M20" s="10">
        <v>54409.0372184269</v>
      </c>
      <c r="N20" s="10">
        <v>51881.559336771003</v>
      </c>
      <c r="O20" s="10">
        <v>52162.9637794503</v>
      </c>
      <c r="P20" s="10">
        <v>49921.455912096797</v>
      </c>
      <c r="Q20" s="10">
        <v>49881.570285321497</v>
      </c>
      <c r="R20" s="10">
        <v>48885.169198117503</v>
      </c>
      <c r="S20" s="10">
        <v>49497.924888494999</v>
      </c>
      <c r="T20" s="10">
        <v>50709.219178848398</v>
      </c>
      <c r="U20" s="10">
        <v>51612.149656524802</v>
      </c>
      <c r="V20" s="10">
        <v>51769.238699167101</v>
      </c>
      <c r="W20" s="10">
        <v>51270.6291872195</v>
      </c>
      <c r="X20" s="10">
        <v>50438.797545375099</v>
      </c>
      <c r="Y20" s="10">
        <v>41694.719861518701</v>
      </c>
      <c r="Z20" s="10">
        <v>45680.136619836499</v>
      </c>
      <c r="AA20" s="10">
        <v>47741.684845538599</v>
      </c>
      <c r="AB20" s="10">
        <v>47811.205677855301</v>
      </c>
      <c r="AC20" s="10">
        <v>47403.508784938698</v>
      </c>
      <c r="AD20" s="10">
        <v>46903.832966782502</v>
      </c>
      <c r="AE20" s="10">
        <v>46134.2454389466</v>
      </c>
      <c r="AF20" s="10">
        <v>45366.8580089674</v>
      </c>
      <c r="AG20" s="10">
        <v>44573.829494013502</v>
      </c>
      <c r="AH20" s="10">
        <v>43739.218010539596</v>
      </c>
      <c r="AI20" s="10">
        <v>42789.676500068199</v>
      </c>
      <c r="AJ20" s="10">
        <v>41914.4044897067</v>
      </c>
      <c r="AK20" s="10">
        <v>41106.493542988501</v>
      </c>
      <c r="AL20" s="10">
        <v>40399.007987964098</v>
      </c>
      <c r="AM20" s="10">
        <v>39763.673609644298</v>
      </c>
      <c r="AN20" s="10">
        <v>39261.242767842901</v>
      </c>
      <c r="AO20" s="10">
        <v>38741.608349196598</v>
      </c>
      <c r="AP20" s="10">
        <v>38269.342981777401</v>
      </c>
      <c r="AQ20" s="10">
        <v>37829.203192307199</v>
      </c>
      <c r="AR20" s="10">
        <v>37549.349929339398</v>
      </c>
      <c r="AS20" s="10">
        <v>37273.2938394679</v>
      </c>
    </row>
    <row r="21" spans="1:45" x14ac:dyDescent="0.2">
      <c r="A21" s="10" t="s">
        <v>112</v>
      </c>
      <c r="B21" s="10" t="s">
        <v>123</v>
      </c>
      <c r="C21" s="10" t="s">
        <v>111</v>
      </c>
      <c r="D21" s="11"/>
      <c r="E21" s="10">
        <v>672.06000000000097</v>
      </c>
      <c r="F21" s="10">
        <v>656.03999999999905</v>
      </c>
      <c r="G21" s="10">
        <v>684.11796967935697</v>
      </c>
      <c r="H21" s="10">
        <v>725.40047463591804</v>
      </c>
      <c r="I21" s="10">
        <v>731.845787755488</v>
      </c>
      <c r="J21" s="10">
        <v>798.47319793961299</v>
      </c>
      <c r="K21" s="10">
        <v>955.95690553707004</v>
      </c>
      <c r="L21" s="10">
        <v>1244.9477828855299</v>
      </c>
      <c r="M21" s="10">
        <v>2524.5014705830999</v>
      </c>
      <c r="N21" s="10">
        <v>2762.2807433492098</v>
      </c>
      <c r="O21" s="10">
        <v>3213.6421471616</v>
      </c>
      <c r="P21" s="10">
        <v>3132.0808062282399</v>
      </c>
      <c r="Q21" s="10">
        <v>3057.1264575708001</v>
      </c>
      <c r="R21" s="10">
        <v>3541.3029930624698</v>
      </c>
      <c r="S21" s="10">
        <v>3859.3329770220798</v>
      </c>
      <c r="T21" s="10">
        <v>3899.63426809662</v>
      </c>
      <c r="U21" s="10">
        <v>4086.8511782482301</v>
      </c>
      <c r="V21" s="10">
        <v>4300.5403529395098</v>
      </c>
      <c r="W21" s="10">
        <v>5006.1099328679902</v>
      </c>
      <c r="X21" s="10">
        <v>5539.1336725750198</v>
      </c>
      <c r="Y21" s="10">
        <v>5690.0479084485396</v>
      </c>
      <c r="Z21" s="10">
        <v>5705.2047792756002</v>
      </c>
      <c r="AA21" s="10">
        <v>6802.6979121392096</v>
      </c>
      <c r="AB21" s="10">
        <v>6992.4934759927501</v>
      </c>
      <c r="AC21" s="10">
        <v>7151.2789050519004</v>
      </c>
      <c r="AD21" s="10">
        <v>7304.0602608436502</v>
      </c>
      <c r="AE21" s="10">
        <v>7399.3533859133004</v>
      </c>
      <c r="AF21" s="10">
        <v>7458.04436167729</v>
      </c>
      <c r="AG21" s="10">
        <v>7514.2923276665997</v>
      </c>
      <c r="AH21" s="10">
        <v>7554.0920755573197</v>
      </c>
      <c r="AI21" s="10">
        <v>7560.5778106916096</v>
      </c>
      <c r="AJ21" s="10">
        <v>7567.6777926127297</v>
      </c>
      <c r="AK21" s="10">
        <v>7562.0794604527</v>
      </c>
      <c r="AL21" s="10">
        <v>7422.2748389949702</v>
      </c>
      <c r="AM21" s="10">
        <v>7247.1977601348999</v>
      </c>
      <c r="AN21" s="10">
        <v>6897.2049945957497</v>
      </c>
      <c r="AO21" s="10">
        <v>6632.0787646437302</v>
      </c>
      <c r="AP21" s="10">
        <v>6315.9262770775103</v>
      </c>
      <c r="AQ21" s="10">
        <v>6133.0415067664899</v>
      </c>
      <c r="AR21" s="10">
        <v>6045.5444967642798</v>
      </c>
      <c r="AS21" s="10">
        <v>5984.3270389901199</v>
      </c>
    </row>
    <row r="22" spans="1:45" x14ac:dyDescent="0.2">
      <c r="A22" s="10" t="s">
        <v>112</v>
      </c>
      <c r="B22" s="10" t="s">
        <v>124</v>
      </c>
      <c r="C22" s="10" t="s">
        <v>111</v>
      </c>
      <c r="D22" s="11"/>
      <c r="E22" s="10">
        <v>4483.5382784433896</v>
      </c>
      <c r="F22" s="10">
        <v>4290.8835531161703</v>
      </c>
      <c r="G22" s="10">
        <v>3710.56935420531</v>
      </c>
      <c r="H22" s="10">
        <v>3267.9817770580898</v>
      </c>
      <c r="I22" s="10">
        <v>3093.1829894398602</v>
      </c>
      <c r="J22" s="10">
        <v>2729.8828654742501</v>
      </c>
      <c r="K22" s="10">
        <v>2692.1399392281401</v>
      </c>
      <c r="L22" s="10">
        <v>2819.89213443575</v>
      </c>
      <c r="M22" s="10">
        <v>2831.5618213124299</v>
      </c>
      <c r="N22" s="10">
        <v>2416.2199221051301</v>
      </c>
      <c r="O22" s="10">
        <v>2656.8410589846699</v>
      </c>
      <c r="P22" s="10">
        <v>2407.8213525032402</v>
      </c>
      <c r="Q22" s="10">
        <v>2393.37216766969</v>
      </c>
      <c r="R22" s="10">
        <v>2890.2434797271299</v>
      </c>
      <c r="S22" s="10">
        <v>2824.4434840047102</v>
      </c>
      <c r="T22" s="10">
        <v>2511.0344731934301</v>
      </c>
      <c r="U22" s="10">
        <v>2226.2209544294201</v>
      </c>
      <c r="V22" s="10">
        <v>2001.41417630561</v>
      </c>
      <c r="W22" s="10">
        <v>1937.1108527935601</v>
      </c>
      <c r="X22" s="10">
        <v>1820.2766762204999</v>
      </c>
      <c r="Y22" s="10">
        <v>1732.99720741378</v>
      </c>
      <c r="Z22" s="10">
        <v>1789.9470669723901</v>
      </c>
      <c r="AA22" s="10">
        <v>1804.7822703541301</v>
      </c>
      <c r="AB22" s="10">
        <v>1739.10036399407</v>
      </c>
      <c r="AC22" s="10">
        <v>1692.08077948543</v>
      </c>
      <c r="AD22" s="10">
        <v>1700.1971383679499</v>
      </c>
      <c r="AE22" s="10">
        <v>1689.39251868929</v>
      </c>
      <c r="AF22" s="10">
        <v>1684.7427778501999</v>
      </c>
      <c r="AG22" s="10">
        <v>1678.2301404518801</v>
      </c>
      <c r="AH22" s="10">
        <v>1674.19604753148</v>
      </c>
      <c r="AI22" s="10">
        <v>1678.6693859325401</v>
      </c>
      <c r="AJ22" s="10">
        <v>1676.7819985912099</v>
      </c>
      <c r="AK22" s="10">
        <v>1677.2640607231201</v>
      </c>
      <c r="AL22" s="10">
        <v>1666.83538415716</v>
      </c>
      <c r="AM22" s="10">
        <v>1659.39811041352</v>
      </c>
      <c r="AN22" s="10">
        <v>1657.77805384974</v>
      </c>
      <c r="AO22" s="10">
        <v>1655.23285055728</v>
      </c>
      <c r="AP22" s="10">
        <v>1653.42353354689</v>
      </c>
      <c r="AQ22" s="10">
        <v>1650.77252691078</v>
      </c>
      <c r="AR22" s="10">
        <v>1648.52330192723</v>
      </c>
      <c r="AS22" s="10">
        <v>1647.27654977005</v>
      </c>
    </row>
    <row r="23" spans="1:45" ht="35" customHeight="1" x14ac:dyDescent="0.2">
      <c r="A23" s="10" t="s">
        <v>113</v>
      </c>
      <c r="B23" s="10" t="s">
        <v>120</v>
      </c>
      <c r="C23" s="10" t="s">
        <v>111</v>
      </c>
      <c r="D23" s="11"/>
      <c r="E23" s="10">
        <v>374.72</v>
      </c>
      <c r="F23" s="10">
        <v>352.54</v>
      </c>
      <c r="G23" s="10">
        <v>347.78</v>
      </c>
      <c r="H23" s="10">
        <v>344.4</v>
      </c>
      <c r="I23" s="10">
        <v>347.72</v>
      </c>
      <c r="J23" s="10">
        <v>344.09</v>
      </c>
      <c r="K23" s="10">
        <v>344.7</v>
      </c>
      <c r="L23" s="10">
        <v>348.66</v>
      </c>
      <c r="M23" s="10">
        <v>349.69</v>
      </c>
      <c r="N23" s="10">
        <v>326.79000000000002</v>
      </c>
      <c r="O23" s="10">
        <v>346.4</v>
      </c>
      <c r="P23" s="10">
        <v>339.46</v>
      </c>
      <c r="Q23" s="10">
        <v>332.85</v>
      </c>
      <c r="R23" s="10">
        <v>333.11</v>
      </c>
      <c r="S23" s="10">
        <v>330.56</v>
      </c>
      <c r="T23" s="10">
        <v>353.99</v>
      </c>
      <c r="U23" s="10">
        <v>370.59</v>
      </c>
      <c r="V23" s="10">
        <v>373.83</v>
      </c>
      <c r="W23" s="10">
        <v>371.1</v>
      </c>
      <c r="X23" s="10">
        <v>361.57</v>
      </c>
      <c r="Y23" s="10">
        <v>346.17</v>
      </c>
      <c r="Z23" s="10">
        <v>333.88</v>
      </c>
      <c r="AA23" s="10">
        <v>334.29872958449801</v>
      </c>
      <c r="AB23" s="10">
        <v>335.46765725347302</v>
      </c>
      <c r="AC23" s="10">
        <v>335.82769892043098</v>
      </c>
      <c r="AD23" s="10">
        <v>335.82769880204398</v>
      </c>
      <c r="AE23" s="10">
        <v>335.82769892744</v>
      </c>
      <c r="AF23" s="10">
        <v>335.82769893223502</v>
      </c>
      <c r="AG23" s="10">
        <v>335.82769892219301</v>
      </c>
      <c r="AH23" s="10">
        <v>335.82769903466601</v>
      </c>
      <c r="AI23" s="10">
        <v>335.82769902178097</v>
      </c>
      <c r="AJ23" s="10">
        <v>335.82771593029599</v>
      </c>
      <c r="AK23" s="10">
        <v>335.81799276070097</v>
      </c>
      <c r="AL23" s="10">
        <v>335.767105524214</v>
      </c>
      <c r="AM23" s="10">
        <v>335.70844549957201</v>
      </c>
      <c r="AN23" s="10">
        <v>335.336085681491</v>
      </c>
      <c r="AO23" s="10">
        <v>335.04244218161301</v>
      </c>
      <c r="AP23" s="10">
        <v>334.907713594955</v>
      </c>
      <c r="AQ23" s="10">
        <v>334.73779035273702</v>
      </c>
      <c r="AR23" s="10">
        <v>334.269328424344</v>
      </c>
      <c r="AS23" s="10">
        <v>333.019896660347</v>
      </c>
    </row>
    <row r="24" spans="1:45" x14ac:dyDescent="0.2">
      <c r="A24" s="10" t="s">
        <v>113</v>
      </c>
      <c r="B24" s="10" t="s">
        <v>121</v>
      </c>
      <c r="C24" s="10" t="s">
        <v>111</v>
      </c>
      <c r="D24" s="11"/>
      <c r="E24" s="10">
        <v>130.87</v>
      </c>
      <c r="F24" s="10">
        <v>200.26</v>
      </c>
      <c r="G24" s="10">
        <v>201.7</v>
      </c>
      <c r="H24" s="10">
        <v>199.83</v>
      </c>
      <c r="I24" s="10">
        <v>202.46</v>
      </c>
      <c r="J24" s="10">
        <v>194.43</v>
      </c>
      <c r="K24" s="10">
        <v>173.1</v>
      </c>
      <c r="L24" s="10">
        <v>171.83</v>
      </c>
      <c r="M24" s="10">
        <v>121.52</v>
      </c>
      <c r="N24" s="10">
        <v>126.21</v>
      </c>
      <c r="O24" s="10">
        <v>117.69</v>
      </c>
      <c r="P24" s="10">
        <v>116.14</v>
      </c>
      <c r="Q24" s="10">
        <v>99.930000000000106</v>
      </c>
      <c r="R24" s="10">
        <v>94.28</v>
      </c>
      <c r="S24" s="10">
        <v>92.3</v>
      </c>
      <c r="T24" s="10">
        <v>84.48</v>
      </c>
      <c r="U24" s="10">
        <v>86.82</v>
      </c>
      <c r="V24" s="10">
        <v>87.98</v>
      </c>
      <c r="W24" s="10">
        <v>84.92</v>
      </c>
      <c r="X24" s="10">
        <v>85.780000000000101</v>
      </c>
      <c r="Y24" s="10">
        <v>103.55</v>
      </c>
      <c r="Z24" s="10">
        <v>113.76</v>
      </c>
      <c r="AA24" s="10">
        <v>112.059499703165</v>
      </c>
      <c r="AB24" s="10">
        <v>107.784381721466</v>
      </c>
      <c r="AC24" s="10">
        <v>106.305750338173</v>
      </c>
      <c r="AD24" s="10">
        <v>106.146584962159</v>
      </c>
      <c r="AE24" s="10">
        <v>106.074153981582</v>
      </c>
      <c r="AF24" s="10">
        <v>106.05190173347999</v>
      </c>
      <c r="AG24" s="10">
        <v>106.033574376643</v>
      </c>
      <c r="AH24" s="10">
        <v>106.01806366777301</v>
      </c>
      <c r="AI24" s="10">
        <v>106.01115469355</v>
      </c>
      <c r="AJ24" s="10">
        <v>106.01233889407099</v>
      </c>
      <c r="AK24" s="10">
        <v>106.056542666019</v>
      </c>
      <c r="AL24" s="10">
        <v>106.258872136137</v>
      </c>
      <c r="AM24" s="10">
        <v>106.516547668729</v>
      </c>
      <c r="AN24" s="10">
        <v>108.034077430609</v>
      </c>
      <c r="AO24" s="10">
        <v>109.343926666602</v>
      </c>
      <c r="AP24" s="10">
        <v>110.108366979623</v>
      </c>
      <c r="AQ24" s="10">
        <v>110.876697571332</v>
      </c>
      <c r="AR24" s="10">
        <v>112.591986176436</v>
      </c>
      <c r="AS24" s="10">
        <v>117.137426335127</v>
      </c>
    </row>
    <row r="25" spans="1:45" x14ac:dyDescent="0.2">
      <c r="A25" s="10" t="s">
        <v>113</v>
      </c>
      <c r="B25" s="10" t="s">
        <v>122</v>
      </c>
      <c r="C25" s="10" t="s">
        <v>111</v>
      </c>
      <c r="D25" s="11"/>
      <c r="E25" s="10">
        <v>633.59</v>
      </c>
      <c r="F25" s="10">
        <v>650.13</v>
      </c>
      <c r="G25" s="10">
        <v>563.01</v>
      </c>
      <c r="H25" s="10">
        <v>328.35</v>
      </c>
      <c r="I25" s="10">
        <v>276.58999999999997</v>
      </c>
      <c r="J25" s="10">
        <v>381.65</v>
      </c>
      <c r="K25" s="10">
        <v>305.83</v>
      </c>
      <c r="L25" s="10">
        <v>294.37</v>
      </c>
      <c r="M25" s="10">
        <v>299.63</v>
      </c>
      <c r="N25" s="10">
        <v>286.02</v>
      </c>
      <c r="O25" s="10">
        <v>312.7</v>
      </c>
      <c r="P25" s="10">
        <v>302.8</v>
      </c>
      <c r="Q25" s="10">
        <v>362.57</v>
      </c>
      <c r="R25" s="10">
        <v>355.63</v>
      </c>
      <c r="S25" s="10">
        <v>399.93</v>
      </c>
      <c r="T25" s="10">
        <v>473.01000000000101</v>
      </c>
      <c r="U25" s="10">
        <v>966.87999999999897</v>
      </c>
      <c r="V25" s="10">
        <v>928.36</v>
      </c>
      <c r="W25" s="10">
        <v>890.38000000000102</v>
      </c>
      <c r="X25" s="10">
        <v>875.72</v>
      </c>
      <c r="Y25" s="10">
        <v>846.05999999999904</v>
      </c>
      <c r="Z25" s="10">
        <v>920.46</v>
      </c>
      <c r="AA25" s="10">
        <v>919.61050999032</v>
      </c>
      <c r="AB25" s="10">
        <v>917.49842266599796</v>
      </c>
      <c r="AC25" s="10">
        <v>916.85559938528297</v>
      </c>
      <c r="AD25" s="10">
        <v>916.85559938528297</v>
      </c>
      <c r="AE25" s="10">
        <v>916.85559942398697</v>
      </c>
      <c r="AF25" s="10">
        <v>916.85559942398697</v>
      </c>
      <c r="AG25" s="10">
        <v>916.85559940463497</v>
      </c>
      <c r="AH25" s="10">
        <v>916.855599482044</v>
      </c>
      <c r="AI25" s="10">
        <v>916.85559944334</v>
      </c>
      <c r="AJ25" s="10">
        <v>916.85567638235204</v>
      </c>
      <c r="AK25" s="10">
        <v>916.87949863370898</v>
      </c>
      <c r="AL25" s="10">
        <v>916.97974524553899</v>
      </c>
      <c r="AM25" s="10">
        <v>917.10396696160103</v>
      </c>
      <c r="AN25" s="10">
        <v>917.80356421460704</v>
      </c>
      <c r="AO25" s="10">
        <v>918.39059026132395</v>
      </c>
      <c r="AP25" s="10">
        <v>918.71006704906995</v>
      </c>
      <c r="AQ25" s="10">
        <v>919.06598525805896</v>
      </c>
      <c r="AR25" s="10">
        <v>919.89776618687495</v>
      </c>
      <c r="AS25" s="10">
        <v>922.16938338038403</v>
      </c>
    </row>
    <row r="26" spans="1:45" x14ac:dyDescent="0.2">
      <c r="A26" s="10" t="s">
        <v>113</v>
      </c>
      <c r="B26" s="10" t="s">
        <v>123</v>
      </c>
      <c r="C26" s="10" t="s">
        <v>111</v>
      </c>
      <c r="D26" s="11"/>
      <c r="E26" s="10">
        <v>72.150000000000006</v>
      </c>
      <c r="F26" s="10">
        <v>72.150000000000006</v>
      </c>
      <c r="G26" s="10">
        <v>72.150000000000006</v>
      </c>
      <c r="H26" s="10">
        <v>72.150000000000006</v>
      </c>
      <c r="I26" s="10">
        <v>73.84</v>
      </c>
      <c r="J26" s="10">
        <v>80.63</v>
      </c>
      <c r="K26" s="10">
        <v>89.54</v>
      </c>
      <c r="L26" s="10">
        <v>89.44</v>
      </c>
      <c r="M26" s="10">
        <v>140.32</v>
      </c>
      <c r="N26" s="10">
        <v>129.65</v>
      </c>
      <c r="O26" s="10">
        <v>187.65</v>
      </c>
      <c r="P26" s="10">
        <v>157.43</v>
      </c>
      <c r="Q26" s="10">
        <v>183.61</v>
      </c>
      <c r="R26" s="10">
        <v>302.41000000000099</v>
      </c>
      <c r="S26" s="10">
        <v>459.11</v>
      </c>
      <c r="T26" s="10">
        <v>121.43</v>
      </c>
      <c r="U26" s="10">
        <v>117.71</v>
      </c>
      <c r="V26" s="10">
        <v>130.13</v>
      </c>
      <c r="W26" s="10">
        <v>133.82</v>
      </c>
      <c r="X26" s="10">
        <v>128.63</v>
      </c>
      <c r="Y26" s="10">
        <v>125.14</v>
      </c>
      <c r="Z26" s="10">
        <v>132.82</v>
      </c>
      <c r="AA26" s="10">
        <v>132.88638637455401</v>
      </c>
      <c r="AB26" s="10">
        <v>133.007929764567</v>
      </c>
      <c r="AC26" s="10">
        <v>133.21641853442401</v>
      </c>
      <c r="AD26" s="10">
        <v>133.37557941296799</v>
      </c>
      <c r="AE26" s="10">
        <v>133.44798528381</v>
      </c>
      <c r="AF26" s="10">
        <v>133.47018166247801</v>
      </c>
      <c r="AG26" s="10">
        <v>133.48844013508</v>
      </c>
      <c r="AH26" s="10">
        <v>133.50389911239901</v>
      </c>
      <c r="AI26" s="10">
        <v>133.51077267436801</v>
      </c>
      <c r="AJ26" s="10">
        <v>133.50959155539999</v>
      </c>
      <c r="AK26" s="10">
        <v>133.50605855493001</v>
      </c>
      <c r="AL26" s="10">
        <v>133.49229246988901</v>
      </c>
      <c r="AM26" s="10">
        <v>133.46258385934999</v>
      </c>
      <c r="AN26" s="10">
        <v>133.31368346636799</v>
      </c>
      <c r="AO26" s="10">
        <v>133.146594830227</v>
      </c>
      <c r="AP26" s="10">
        <v>132.99992914209099</v>
      </c>
      <c r="AQ26" s="10">
        <v>132.91771425926299</v>
      </c>
      <c r="AR26" s="10">
        <v>132.843181692939</v>
      </c>
      <c r="AS26" s="10">
        <v>132.78971264434799</v>
      </c>
    </row>
    <row r="27" spans="1:45" x14ac:dyDescent="0.2">
      <c r="A27" s="10" t="s">
        <v>113</v>
      </c>
      <c r="B27" s="10" t="s">
        <v>124</v>
      </c>
      <c r="C27" s="10" t="s">
        <v>111</v>
      </c>
      <c r="D27" s="11"/>
      <c r="E27" s="10">
        <v>4.88</v>
      </c>
      <c r="F27" s="10">
        <v>3.46</v>
      </c>
      <c r="G27" s="10">
        <v>4.21</v>
      </c>
      <c r="H27" s="10">
        <v>4.32</v>
      </c>
      <c r="I27" s="10">
        <v>5.42</v>
      </c>
      <c r="J27" s="10">
        <v>6.02</v>
      </c>
      <c r="K27" s="10">
        <v>3.34</v>
      </c>
      <c r="L27" s="10">
        <v>2.68</v>
      </c>
      <c r="M27" s="10">
        <v>3.34</v>
      </c>
      <c r="N27" s="10">
        <v>0</v>
      </c>
      <c r="O27" s="10">
        <v>0.95</v>
      </c>
      <c r="P27" s="10">
        <v>1.01</v>
      </c>
      <c r="Q27" s="10">
        <v>1.02</v>
      </c>
      <c r="R27" s="10">
        <v>0</v>
      </c>
      <c r="S27" s="10">
        <v>1.07142883001492E-18</v>
      </c>
      <c r="T27" s="10">
        <v>0</v>
      </c>
      <c r="U27" s="10">
        <v>0</v>
      </c>
      <c r="V27" s="10">
        <v>2.05714335362865E-16</v>
      </c>
      <c r="W27" s="10">
        <v>0</v>
      </c>
      <c r="X27" s="10">
        <v>1.3714289024191001E-16</v>
      </c>
      <c r="Y27" s="10">
        <v>0</v>
      </c>
      <c r="Z27" s="10">
        <v>0</v>
      </c>
      <c r="AA27" s="10">
        <v>0</v>
      </c>
      <c r="AB27" s="10">
        <v>0</v>
      </c>
      <c r="AC27" s="10">
        <v>0</v>
      </c>
      <c r="AD27" s="10">
        <v>0</v>
      </c>
      <c r="AE27" s="10">
        <v>0</v>
      </c>
      <c r="AF27" s="10">
        <v>0</v>
      </c>
      <c r="AG27" s="10">
        <v>0</v>
      </c>
      <c r="AH27" s="10">
        <v>0</v>
      </c>
      <c r="AI27" s="10">
        <v>0</v>
      </c>
      <c r="AJ27" s="10">
        <v>0</v>
      </c>
      <c r="AK27" s="10">
        <v>0</v>
      </c>
      <c r="AL27" s="10">
        <v>0</v>
      </c>
      <c r="AM27" s="10">
        <v>0</v>
      </c>
      <c r="AN27" s="10">
        <v>0</v>
      </c>
      <c r="AO27" s="10">
        <v>0</v>
      </c>
      <c r="AP27" s="10">
        <v>0</v>
      </c>
      <c r="AQ27" s="10">
        <v>0</v>
      </c>
      <c r="AR27" s="10">
        <v>0</v>
      </c>
      <c r="AS27" s="10">
        <v>4.4438093070555899E-2</v>
      </c>
    </row>
    <row r="28" spans="1:45" ht="35" customHeight="1" x14ac:dyDescent="0.2">
      <c r="A28" s="10" t="s">
        <v>114</v>
      </c>
      <c r="B28" s="10" t="s">
        <v>120</v>
      </c>
      <c r="C28" s="10" t="s">
        <v>111</v>
      </c>
      <c r="D28" s="11"/>
      <c r="E28" s="10">
        <v>5982.03</v>
      </c>
      <c r="F28" s="10">
        <v>6192.09</v>
      </c>
      <c r="G28" s="10">
        <v>6050.1600000000099</v>
      </c>
      <c r="H28" s="10">
        <v>6130.5300000000097</v>
      </c>
      <c r="I28" s="10">
        <v>6450.6200000000099</v>
      </c>
      <c r="J28" s="10">
        <v>6779.9200000000101</v>
      </c>
      <c r="K28" s="10">
        <v>6672.9299999999903</v>
      </c>
      <c r="L28" s="10">
        <v>6679.0299999999897</v>
      </c>
      <c r="M28" s="10">
        <v>6835.4</v>
      </c>
      <c r="N28" s="10">
        <v>6549.9700000000103</v>
      </c>
      <c r="O28" s="10">
        <v>6730.15</v>
      </c>
      <c r="P28" s="10">
        <v>6648.36</v>
      </c>
      <c r="Q28" s="10">
        <v>6698.1400000000103</v>
      </c>
      <c r="R28" s="10">
        <v>6779.82</v>
      </c>
      <c r="S28" s="10">
        <v>6436.3199999999897</v>
      </c>
      <c r="T28" s="10">
        <v>6429.31</v>
      </c>
      <c r="U28" s="10">
        <v>6361.5099999999902</v>
      </c>
      <c r="V28" s="10">
        <v>6280.8600000000097</v>
      </c>
      <c r="W28" s="10">
        <v>6359.4699999999903</v>
      </c>
      <c r="X28" s="10">
        <v>6208.5299999999897</v>
      </c>
      <c r="Y28" s="10">
        <v>5396.45999999999</v>
      </c>
      <c r="Z28" s="10">
        <v>5616.4499999999898</v>
      </c>
      <c r="AA28" s="10">
        <v>5637.4280975864203</v>
      </c>
      <c r="AB28" s="10">
        <v>5470.1761325953903</v>
      </c>
      <c r="AC28" s="10">
        <v>5443.6295077345803</v>
      </c>
      <c r="AD28" s="10">
        <v>5469.0567113299203</v>
      </c>
      <c r="AE28" s="10">
        <v>5491.0186391383704</v>
      </c>
      <c r="AF28" s="10">
        <v>5519.1792477602103</v>
      </c>
      <c r="AG28" s="10">
        <v>5548.6009189751403</v>
      </c>
      <c r="AH28" s="10">
        <v>5591.4185327757596</v>
      </c>
      <c r="AI28" s="10">
        <v>5669.17346624741</v>
      </c>
      <c r="AJ28" s="10">
        <v>5748.3678848523396</v>
      </c>
      <c r="AK28" s="10">
        <v>5833.7587050735801</v>
      </c>
      <c r="AL28" s="10">
        <v>5921.4799163151702</v>
      </c>
      <c r="AM28" s="10">
        <v>6009.6799153326501</v>
      </c>
      <c r="AN28" s="10">
        <v>6104.8061012671396</v>
      </c>
      <c r="AO28" s="10">
        <v>6219.4646924163198</v>
      </c>
      <c r="AP28" s="10">
        <v>6334.7933769404699</v>
      </c>
      <c r="AQ28" s="10">
        <v>6434.2122779163001</v>
      </c>
      <c r="AR28" s="10">
        <v>6506.68941996169</v>
      </c>
      <c r="AS28" s="10">
        <v>6575.6247572435996</v>
      </c>
    </row>
    <row r="29" spans="1:45" x14ac:dyDescent="0.2">
      <c r="A29" s="10" t="s">
        <v>114</v>
      </c>
      <c r="B29" s="10" t="s">
        <v>121</v>
      </c>
      <c r="C29" s="10" t="s">
        <v>111</v>
      </c>
      <c r="D29" s="11"/>
      <c r="E29" s="10">
        <v>5535.8599999999897</v>
      </c>
      <c r="F29" s="10">
        <v>5550.3</v>
      </c>
      <c r="G29" s="10">
        <v>4771.2399999999898</v>
      </c>
      <c r="H29" s="10">
        <v>5163.1600000000099</v>
      </c>
      <c r="I29" s="10">
        <v>5089.0799999999899</v>
      </c>
      <c r="J29" s="10">
        <v>5005.2200000000203</v>
      </c>
      <c r="K29" s="10">
        <v>4543.21000000001</v>
      </c>
      <c r="L29" s="10">
        <v>4332.2799999999897</v>
      </c>
      <c r="M29" s="10">
        <v>5600.2399999999898</v>
      </c>
      <c r="N29" s="10">
        <v>4415.4900000000098</v>
      </c>
      <c r="O29" s="10">
        <v>4837.1499999999796</v>
      </c>
      <c r="P29" s="10">
        <v>4162.5700000000097</v>
      </c>
      <c r="Q29" s="10">
        <v>4870.3400000000101</v>
      </c>
      <c r="R29" s="10">
        <v>5050.7699999999804</v>
      </c>
      <c r="S29" s="10">
        <v>4281.8499999999904</v>
      </c>
      <c r="T29" s="10">
        <v>4630.8800000000201</v>
      </c>
      <c r="U29" s="10">
        <v>4802.45999999999</v>
      </c>
      <c r="V29" s="10">
        <v>4807.7800000000097</v>
      </c>
      <c r="W29" s="10">
        <v>4783.8400000000101</v>
      </c>
      <c r="X29" s="10">
        <v>4834.38</v>
      </c>
      <c r="Y29" s="10">
        <v>4444.17</v>
      </c>
      <c r="Z29" s="10">
        <v>4817.7</v>
      </c>
      <c r="AA29" s="10">
        <v>4607.9187416863097</v>
      </c>
      <c r="AB29" s="10">
        <v>4508.6255617898096</v>
      </c>
      <c r="AC29" s="10">
        <v>4429.0637737343104</v>
      </c>
      <c r="AD29" s="10">
        <v>4387.1416855601501</v>
      </c>
      <c r="AE29" s="10">
        <v>4417.4622465029897</v>
      </c>
      <c r="AF29" s="10">
        <v>4462.1054095271602</v>
      </c>
      <c r="AG29" s="10">
        <v>4508.2573123941602</v>
      </c>
      <c r="AH29" s="10">
        <v>4531.3543948096703</v>
      </c>
      <c r="AI29" s="10">
        <v>4541.85246642123</v>
      </c>
      <c r="AJ29" s="10">
        <v>4565.1956948218603</v>
      </c>
      <c r="AK29" s="10">
        <v>4577.6199454126099</v>
      </c>
      <c r="AL29" s="10">
        <v>4591.9498973441796</v>
      </c>
      <c r="AM29" s="10">
        <v>4598.7803959744997</v>
      </c>
      <c r="AN29" s="10">
        <v>4615.0438559594704</v>
      </c>
      <c r="AO29" s="10">
        <v>4629.5064698552096</v>
      </c>
      <c r="AP29" s="10">
        <v>4653.9675526848796</v>
      </c>
      <c r="AQ29" s="10">
        <v>4668.26247192148</v>
      </c>
      <c r="AR29" s="10">
        <v>4677.1009016828502</v>
      </c>
      <c r="AS29" s="10">
        <v>4683.2420199107301</v>
      </c>
    </row>
    <row r="30" spans="1:45" x14ac:dyDescent="0.2">
      <c r="A30" s="10" t="s">
        <v>114</v>
      </c>
      <c r="B30" s="10" t="s">
        <v>122</v>
      </c>
      <c r="C30" s="10" t="s">
        <v>111</v>
      </c>
      <c r="D30" s="11"/>
      <c r="E30" s="10">
        <v>616.88999999999896</v>
      </c>
      <c r="F30" s="10">
        <v>1072.73</v>
      </c>
      <c r="G30" s="10">
        <v>499.349999999999</v>
      </c>
      <c r="H30" s="10">
        <v>417.05</v>
      </c>
      <c r="I30" s="10">
        <v>657.35000000000105</v>
      </c>
      <c r="J30" s="10">
        <v>849.26999999999896</v>
      </c>
      <c r="K30" s="10">
        <v>733.83</v>
      </c>
      <c r="L30" s="10">
        <v>718.94</v>
      </c>
      <c r="M30" s="10">
        <v>643.23</v>
      </c>
      <c r="N30" s="10">
        <v>592.19000000000199</v>
      </c>
      <c r="O30" s="10">
        <v>631.44000000000096</v>
      </c>
      <c r="P30" s="10">
        <v>691.47000000000105</v>
      </c>
      <c r="Q30" s="10">
        <v>656.29000000000201</v>
      </c>
      <c r="R30" s="10">
        <v>650.23</v>
      </c>
      <c r="S30" s="10">
        <v>881.51000000000101</v>
      </c>
      <c r="T30" s="10">
        <v>1119.04</v>
      </c>
      <c r="U30" s="10">
        <v>2029.88</v>
      </c>
      <c r="V30" s="10">
        <v>2012.55</v>
      </c>
      <c r="W30" s="10">
        <v>2058.44</v>
      </c>
      <c r="X30" s="10">
        <v>2097.04</v>
      </c>
      <c r="Y30" s="10">
        <v>1904.08</v>
      </c>
      <c r="Z30" s="10">
        <v>2017.03</v>
      </c>
      <c r="AA30" s="10">
        <v>2019.6980773582</v>
      </c>
      <c r="AB30" s="10">
        <v>2020.93078431356</v>
      </c>
      <c r="AC30" s="10">
        <v>2023.30673341499</v>
      </c>
      <c r="AD30" s="10">
        <v>2029.0732894528701</v>
      </c>
      <c r="AE30" s="10">
        <v>2032.79101969315</v>
      </c>
      <c r="AF30" s="10">
        <v>2038.89144239027</v>
      </c>
      <c r="AG30" s="10">
        <v>2047.20229294466</v>
      </c>
      <c r="AH30" s="10">
        <v>2054.5415855993801</v>
      </c>
      <c r="AI30" s="10">
        <v>2064.0247576583101</v>
      </c>
      <c r="AJ30" s="10">
        <v>2069.6992928024301</v>
      </c>
      <c r="AK30" s="10">
        <v>2075.6523671066702</v>
      </c>
      <c r="AL30" s="10">
        <v>2087.38645205189</v>
      </c>
      <c r="AM30" s="10">
        <v>2106.02361829763</v>
      </c>
      <c r="AN30" s="10">
        <v>2134.75381536645</v>
      </c>
      <c r="AO30" s="10">
        <v>2149.0999422691598</v>
      </c>
      <c r="AP30" s="10">
        <v>2163.8308823426501</v>
      </c>
      <c r="AQ30" s="10">
        <v>2173.7091189017001</v>
      </c>
      <c r="AR30" s="10">
        <v>2180.5674392412898</v>
      </c>
      <c r="AS30" s="10">
        <v>2186.8609075161198</v>
      </c>
    </row>
    <row r="31" spans="1:45" x14ac:dyDescent="0.2">
      <c r="A31" s="10" t="s">
        <v>114</v>
      </c>
      <c r="B31" s="10" t="s">
        <v>123</v>
      </c>
      <c r="C31" s="10" t="s">
        <v>111</v>
      </c>
      <c r="D31" s="11"/>
      <c r="E31" s="10">
        <v>11.46</v>
      </c>
      <c r="F31" s="10">
        <v>10.67</v>
      </c>
      <c r="G31" s="10">
        <v>19.28</v>
      </c>
      <c r="H31" s="10">
        <v>19.690000000000001</v>
      </c>
      <c r="I31" s="10">
        <v>19.689999999999898</v>
      </c>
      <c r="J31" s="10">
        <v>19.690000000000001</v>
      </c>
      <c r="K31" s="10">
        <v>19.28</v>
      </c>
      <c r="L31" s="10">
        <v>19.28</v>
      </c>
      <c r="M31" s="10">
        <v>737.46</v>
      </c>
      <c r="N31" s="10">
        <v>750.98</v>
      </c>
      <c r="O31" s="10">
        <v>769.34</v>
      </c>
      <c r="P31" s="10">
        <v>784.94999999999902</v>
      </c>
      <c r="Q31" s="10">
        <v>809.520000000001</v>
      </c>
      <c r="R31" s="10">
        <v>826.78</v>
      </c>
      <c r="S31" s="10">
        <v>842.49</v>
      </c>
      <c r="T31" s="10">
        <v>935.26999999999896</v>
      </c>
      <c r="U31" s="10">
        <v>985.94</v>
      </c>
      <c r="V31" s="10">
        <v>1093.21</v>
      </c>
      <c r="W31" s="10">
        <v>1144.07</v>
      </c>
      <c r="X31" s="10">
        <v>1145.45</v>
      </c>
      <c r="Y31" s="10">
        <v>1185.79</v>
      </c>
      <c r="Z31" s="10">
        <v>1246.93</v>
      </c>
      <c r="AA31" s="10">
        <v>1249.4884699832801</v>
      </c>
      <c r="AB31" s="10">
        <v>1256.02857395461</v>
      </c>
      <c r="AC31" s="10">
        <v>1267.2136132257799</v>
      </c>
      <c r="AD31" s="10">
        <v>1274.40806428767</v>
      </c>
      <c r="AE31" s="10">
        <v>1277.9869437981399</v>
      </c>
      <c r="AF31" s="10">
        <v>1279.64154444004</v>
      </c>
      <c r="AG31" s="10">
        <v>1281.23487751775</v>
      </c>
      <c r="AH31" s="10">
        <v>1282.47861979909</v>
      </c>
      <c r="AI31" s="10">
        <v>1283.0559866767301</v>
      </c>
      <c r="AJ31" s="10">
        <v>1283.2611833292999</v>
      </c>
      <c r="AK31" s="10">
        <v>1279.3184121573699</v>
      </c>
      <c r="AL31" s="10">
        <v>1263.19159600065</v>
      </c>
      <c r="AM31" s="10">
        <v>1232.3628425918</v>
      </c>
      <c r="AN31" s="10">
        <v>1173.9977641722801</v>
      </c>
      <c r="AO31" s="10">
        <v>1145.8744951224901</v>
      </c>
      <c r="AP31" s="10">
        <v>1113.0053267559999</v>
      </c>
      <c r="AQ31" s="10">
        <v>1096.2684626349801</v>
      </c>
      <c r="AR31" s="10">
        <v>1088.7348995038001</v>
      </c>
      <c r="AS31" s="10">
        <v>1084.98895868255</v>
      </c>
    </row>
    <row r="32" spans="1:45" x14ac:dyDescent="0.2">
      <c r="A32" s="10" t="s">
        <v>114</v>
      </c>
      <c r="B32" s="10" t="s">
        <v>124</v>
      </c>
      <c r="C32" s="10" t="s">
        <v>111</v>
      </c>
      <c r="D32" s="11"/>
      <c r="E32" s="10">
        <v>10.39</v>
      </c>
      <c r="F32" s="10">
        <v>10.45</v>
      </c>
      <c r="G32" s="10">
        <v>5.0299999999999896</v>
      </c>
      <c r="H32" s="10">
        <v>5.3499999999999801</v>
      </c>
      <c r="I32" s="10">
        <v>4.98000000000002</v>
      </c>
      <c r="J32" s="10">
        <v>5.5600000000000298</v>
      </c>
      <c r="K32" s="10">
        <v>7.45</v>
      </c>
      <c r="L32" s="10">
        <v>5.8900000000000103</v>
      </c>
      <c r="M32" s="10">
        <v>8.0900000000000105</v>
      </c>
      <c r="N32" s="10">
        <v>36.379999999999797</v>
      </c>
      <c r="O32" s="10">
        <v>6.7500000000000204</v>
      </c>
      <c r="P32" s="10">
        <v>8.9000000000000199</v>
      </c>
      <c r="Q32" s="10">
        <v>7.78</v>
      </c>
      <c r="R32" s="10">
        <v>8.4300000000000104</v>
      </c>
      <c r="S32" s="10">
        <v>8.43999999999998</v>
      </c>
      <c r="T32" s="10">
        <v>8.4700000000000006</v>
      </c>
      <c r="U32" s="10">
        <v>8.4700000000000006</v>
      </c>
      <c r="V32" s="10">
        <v>8.4299999999999908</v>
      </c>
      <c r="W32" s="10">
        <v>8.4300000000000104</v>
      </c>
      <c r="X32" s="10">
        <v>8.4300000000000104</v>
      </c>
      <c r="Y32" s="10">
        <v>8.4300000000000193</v>
      </c>
      <c r="Z32" s="10">
        <v>8.4299999999999802</v>
      </c>
      <c r="AA32" s="10">
        <v>8.7704771622489606</v>
      </c>
      <c r="AB32" s="10">
        <v>9.1138658684252398</v>
      </c>
      <c r="AC32" s="10">
        <v>9.0647254849073295</v>
      </c>
      <c r="AD32" s="10">
        <v>9.0219434329496497</v>
      </c>
      <c r="AE32" s="10">
        <v>9.2552179998089592</v>
      </c>
      <c r="AF32" s="10">
        <v>9.2749258701887403</v>
      </c>
      <c r="AG32" s="10">
        <v>9.3021262255731507</v>
      </c>
      <c r="AH32" s="10">
        <v>9.3328577504713905</v>
      </c>
      <c r="AI32" s="10">
        <v>9.3732728113418595</v>
      </c>
      <c r="AJ32" s="10">
        <v>9.4514780099931297</v>
      </c>
      <c r="AK32" s="10">
        <v>9.5139799940805307</v>
      </c>
      <c r="AL32" s="10">
        <v>9.7169891470859007</v>
      </c>
      <c r="AM32" s="10">
        <v>10.350496780879901</v>
      </c>
      <c r="AN32" s="10">
        <v>11.061979938412501</v>
      </c>
      <c r="AO32" s="10">
        <v>11.549044976871199</v>
      </c>
      <c r="AP32" s="10">
        <v>12.009381171233599</v>
      </c>
      <c r="AQ32" s="10">
        <v>12.239571477955</v>
      </c>
      <c r="AR32" s="10">
        <v>12.3310179504467</v>
      </c>
      <c r="AS32" s="10">
        <v>12.371974403298999</v>
      </c>
    </row>
    <row r="33" spans="1:45" ht="35" customHeight="1" x14ac:dyDescent="0.2">
      <c r="A33" s="10" t="s">
        <v>115</v>
      </c>
      <c r="B33" s="10" t="s">
        <v>120</v>
      </c>
      <c r="C33" s="10" t="s">
        <v>111</v>
      </c>
      <c r="D33" s="11"/>
      <c r="E33" s="10">
        <v>9616.68</v>
      </c>
      <c r="F33" s="10">
        <v>9917.1999999999698</v>
      </c>
      <c r="G33" s="10">
        <v>10319.379999999999</v>
      </c>
      <c r="H33" s="10">
        <v>10576.16</v>
      </c>
      <c r="I33" s="10">
        <v>10679.32</v>
      </c>
      <c r="J33" s="10">
        <v>10809.21</v>
      </c>
      <c r="K33" s="10">
        <v>10722.61</v>
      </c>
      <c r="L33" s="10">
        <v>10582.63</v>
      </c>
      <c r="M33" s="10">
        <v>10300.950000000001</v>
      </c>
      <c r="N33" s="10">
        <v>10192.67</v>
      </c>
      <c r="O33" s="10">
        <v>10217.709999999999</v>
      </c>
      <c r="P33" s="10">
        <v>9594.6999999999898</v>
      </c>
      <c r="Q33" s="10">
        <v>9859.2100000000191</v>
      </c>
      <c r="R33" s="10">
        <v>9751.7200000000194</v>
      </c>
      <c r="S33" s="10">
        <v>9292.8699999999608</v>
      </c>
      <c r="T33" s="10">
        <v>9266.0199999999895</v>
      </c>
      <c r="U33" s="10">
        <v>9288.4799999999705</v>
      </c>
      <c r="V33" s="10">
        <v>9060.01</v>
      </c>
      <c r="W33" s="10">
        <v>9033.9199999999601</v>
      </c>
      <c r="X33" s="10">
        <v>8918.2800000000407</v>
      </c>
      <c r="Y33" s="10">
        <v>9283.6400000000303</v>
      </c>
      <c r="Z33" s="10">
        <v>9411.0400000000209</v>
      </c>
      <c r="AA33" s="10">
        <v>9046.8374749623799</v>
      </c>
      <c r="AB33" s="10">
        <v>8603.7878739074895</v>
      </c>
      <c r="AC33" s="10">
        <v>8372.5593454996997</v>
      </c>
      <c r="AD33" s="10">
        <v>8365.6180278587908</v>
      </c>
      <c r="AE33" s="10">
        <v>8422.1646520421691</v>
      </c>
      <c r="AF33" s="10">
        <v>8557.8351322259805</v>
      </c>
      <c r="AG33" s="10">
        <v>8717.6161574742091</v>
      </c>
      <c r="AH33" s="10">
        <v>8941.4216469331295</v>
      </c>
      <c r="AI33" s="10">
        <v>9203.6972465293893</v>
      </c>
      <c r="AJ33" s="10">
        <v>9326.5783490290305</v>
      </c>
      <c r="AK33" s="10">
        <v>9522.2157461731094</v>
      </c>
      <c r="AL33" s="10">
        <v>9687.9924727512698</v>
      </c>
      <c r="AM33" s="10">
        <v>9857.6822096808992</v>
      </c>
      <c r="AN33" s="10">
        <v>10026.5034851501</v>
      </c>
      <c r="AO33" s="10">
        <v>10196.698548308501</v>
      </c>
      <c r="AP33" s="10">
        <v>10380.528628673799</v>
      </c>
      <c r="AQ33" s="10">
        <v>10572.9073562965</v>
      </c>
      <c r="AR33" s="10">
        <v>10781.8521674032</v>
      </c>
      <c r="AS33" s="10">
        <v>11024.917041203</v>
      </c>
    </row>
    <row r="34" spans="1:45" x14ac:dyDescent="0.2">
      <c r="A34" s="10" t="s">
        <v>115</v>
      </c>
      <c r="B34" s="10" t="s">
        <v>121</v>
      </c>
      <c r="C34" s="10" t="s">
        <v>111</v>
      </c>
      <c r="D34" s="11"/>
      <c r="E34" s="10">
        <v>31806.45</v>
      </c>
      <c r="F34" s="10">
        <v>32624.76</v>
      </c>
      <c r="G34" s="10">
        <v>32362.160000000102</v>
      </c>
      <c r="H34" s="10">
        <v>33231.839999999997</v>
      </c>
      <c r="I34" s="10">
        <v>34085.19</v>
      </c>
      <c r="J34" s="10">
        <v>32835.680000000102</v>
      </c>
      <c r="K34" s="10">
        <v>31550.13</v>
      </c>
      <c r="L34" s="10">
        <v>30341.18</v>
      </c>
      <c r="M34" s="10">
        <v>30916.06</v>
      </c>
      <c r="N34" s="10">
        <v>29681.8</v>
      </c>
      <c r="O34" s="10">
        <v>33499.18</v>
      </c>
      <c r="P34" s="10">
        <v>26555.519999999899</v>
      </c>
      <c r="Q34" s="10">
        <v>29508.180000000099</v>
      </c>
      <c r="R34" s="10">
        <v>29621.75</v>
      </c>
      <c r="S34" s="10">
        <v>24393.03</v>
      </c>
      <c r="T34" s="10">
        <v>25587.42</v>
      </c>
      <c r="U34" s="10">
        <v>26300.5100000001</v>
      </c>
      <c r="V34" s="10">
        <v>25372.01</v>
      </c>
      <c r="W34" s="10">
        <v>26248.519999999899</v>
      </c>
      <c r="X34" s="10">
        <v>25254.65</v>
      </c>
      <c r="Y34" s="10">
        <v>25500.1</v>
      </c>
      <c r="Z34" s="10">
        <v>27376.770000000099</v>
      </c>
      <c r="AA34" s="10">
        <v>23347.845979659</v>
      </c>
      <c r="AB34" s="10">
        <v>21763.924230699798</v>
      </c>
      <c r="AC34" s="10">
        <v>22339.2136774877</v>
      </c>
      <c r="AD34" s="10">
        <v>22427.1324736799</v>
      </c>
      <c r="AE34" s="10">
        <v>22377.0136417174</v>
      </c>
      <c r="AF34" s="10">
        <v>22479.647491868</v>
      </c>
      <c r="AG34" s="10">
        <v>22670.547214384598</v>
      </c>
      <c r="AH34" s="10">
        <v>23180.040713267801</v>
      </c>
      <c r="AI34" s="10">
        <v>23718.9729553955</v>
      </c>
      <c r="AJ34" s="10">
        <v>24420.656201875801</v>
      </c>
      <c r="AK34" s="10">
        <v>24736.749495444401</v>
      </c>
      <c r="AL34" s="10">
        <v>24942.866974126599</v>
      </c>
      <c r="AM34" s="10">
        <v>25111.338294895901</v>
      </c>
      <c r="AN34" s="10">
        <v>25324.573323467801</v>
      </c>
      <c r="AO34" s="10">
        <v>25545.670942956702</v>
      </c>
      <c r="AP34" s="10">
        <v>25756.507220052899</v>
      </c>
      <c r="AQ34" s="10">
        <v>25940.9915499903</v>
      </c>
      <c r="AR34" s="10">
        <v>26116.2706473705</v>
      </c>
      <c r="AS34" s="10">
        <v>26316.786926006502</v>
      </c>
    </row>
    <row r="35" spans="1:45" x14ac:dyDescent="0.2">
      <c r="A35" s="10" t="s">
        <v>115</v>
      </c>
      <c r="B35" s="10" t="s">
        <v>122</v>
      </c>
      <c r="C35" s="10" t="s">
        <v>111</v>
      </c>
      <c r="D35" s="11"/>
      <c r="E35" s="10">
        <v>3239.39</v>
      </c>
      <c r="F35" s="10">
        <v>3526.9</v>
      </c>
      <c r="G35" s="10">
        <v>3087.45999999999</v>
      </c>
      <c r="H35" s="10">
        <v>3068.1800000000098</v>
      </c>
      <c r="I35" s="10">
        <v>3265.3300000000099</v>
      </c>
      <c r="J35" s="10">
        <v>3093.55</v>
      </c>
      <c r="K35" s="10">
        <v>3250.77000000001</v>
      </c>
      <c r="L35" s="10">
        <v>2876.8300000000099</v>
      </c>
      <c r="M35" s="10">
        <v>3033.46</v>
      </c>
      <c r="N35" s="10">
        <v>3013.14</v>
      </c>
      <c r="O35" s="10">
        <v>3427.74</v>
      </c>
      <c r="P35" s="10">
        <v>2669.02</v>
      </c>
      <c r="Q35" s="10">
        <v>2706.9000000000101</v>
      </c>
      <c r="R35" s="10">
        <v>2844.58</v>
      </c>
      <c r="S35" s="10">
        <v>2507.91</v>
      </c>
      <c r="T35" s="10">
        <v>2518.0800000000099</v>
      </c>
      <c r="U35" s="10">
        <v>2542.81</v>
      </c>
      <c r="V35" s="10">
        <v>2416.06</v>
      </c>
      <c r="W35" s="10">
        <v>2540.4200000000101</v>
      </c>
      <c r="X35" s="10">
        <v>2475.89</v>
      </c>
      <c r="Y35" s="10">
        <v>2396.5300000000002</v>
      </c>
      <c r="Z35" s="10">
        <v>2489.0800000000099</v>
      </c>
      <c r="AA35" s="10">
        <v>2300.3655610098399</v>
      </c>
      <c r="AB35" s="10">
        <v>2258.7740242765099</v>
      </c>
      <c r="AC35" s="10">
        <v>2215.0549863376</v>
      </c>
      <c r="AD35" s="10">
        <v>2186.9799944779002</v>
      </c>
      <c r="AE35" s="10">
        <v>2168.8496694785699</v>
      </c>
      <c r="AF35" s="10">
        <v>2162.4311563364399</v>
      </c>
      <c r="AG35" s="10">
        <v>2157.3057753171902</v>
      </c>
      <c r="AH35" s="10">
        <v>2153.8727384210401</v>
      </c>
      <c r="AI35" s="10">
        <v>2152.1526434110701</v>
      </c>
      <c r="AJ35" s="10">
        <v>2142.74695855242</v>
      </c>
      <c r="AK35" s="10">
        <v>2134.3608073757</v>
      </c>
      <c r="AL35" s="10">
        <v>2121.3192863741601</v>
      </c>
      <c r="AM35" s="10">
        <v>2113.8746997124499</v>
      </c>
      <c r="AN35" s="10">
        <v>2131.03419023576</v>
      </c>
      <c r="AO35" s="10">
        <v>2130.5594138264801</v>
      </c>
      <c r="AP35" s="10">
        <v>2124.3433884597798</v>
      </c>
      <c r="AQ35" s="10">
        <v>2115.9597737211402</v>
      </c>
      <c r="AR35" s="10">
        <v>2107.9108083170499</v>
      </c>
      <c r="AS35" s="10">
        <v>2100.9015678385599</v>
      </c>
    </row>
    <row r="36" spans="1:45" x14ac:dyDescent="0.2">
      <c r="A36" s="10" t="s">
        <v>115</v>
      </c>
      <c r="B36" s="10" t="s">
        <v>123</v>
      </c>
      <c r="C36" s="10" t="s">
        <v>111</v>
      </c>
      <c r="D36" s="11"/>
      <c r="E36" s="10">
        <v>236.02</v>
      </c>
      <c r="F36" s="10">
        <v>240.44</v>
      </c>
      <c r="G36" s="10">
        <v>243.35</v>
      </c>
      <c r="H36" s="10">
        <v>247.06</v>
      </c>
      <c r="I36" s="10">
        <v>251.65</v>
      </c>
      <c r="J36" s="10">
        <v>317.8</v>
      </c>
      <c r="K36" s="10">
        <v>357.91</v>
      </c>
      <c r="L36" s="10">
        <v>399.73</v>
      </c>
      <c r="M36" s="10">
        <v>313.08999999999997</v>
      </c>
      <c r="N36" s="10">
        <v>344.09</v>
      </c>
      <c r="O36" s="10">
        <v>464.96</v>
      </c>
      <c r="P36" s="10">
        <v>436.74</v>
      </c>
      <c r="Q36" s="10">
        <v>529.1</v>
      </c>
      <c r="R36" s="10">
        <v>620.51</v>
      </c>
      <c r="S36" s="10">
        <v>602.15</v>
      </c>
      <c r="T36" s="10">
        <v>689.72</v>
      </c>
      <c r="U36" s="10">
        <v>751.8</v>
      </c>
      <c r="V36" s="10">
        <v>786.01</v>
      </c>
      <c r="W36" s="10">
        <v>885.2</v>
      </c>
      <c r="X36" s="10">
        <v>946.42</v>
      </c>
      <c r="Y36" s="10">
        <v>976.69</v>
      </c>
      <c r="Z36" s="10">
        <v>1126.8599999999999</v>
      </c>
      <c r="AA36" s="10">
        <v>994.564306785143</v>
      </c>
      <c r="AB36" s="10">
        <v>1030.84363569078</v>
      </c>
      <c r="AC36" s="10">
        <v>1078.73117992578</v>
      </c>
      <c r="AD36" s="10">
        <v>1118.15288762212</v>
      </c>
      <c r="AE36" s="10">
        <v>1152.2421799461499</v>
      </c>
      <c r="AF36" s="10">
        <v>1169.56751246262</v>
      </c>
      <c r="AG36" s="10">
        <v>1177.8915916246101</v>
      </c>
      <c r="AH36" s="10">
        <v>1183.5174930325099</v>
      </c>
      <c r="AI36" s="10">
        <v>1186.2445924195599</v>
      </c>
      <c r="AJ36" s="10">
        <v>1187.0938617238201</v>
      </c>
      <c r="AK36" s="10">
        <v>1186.8485740415099</v>
      </c>
      <c r="AL36" s="10">
        <v>1185.3060112727901</v>
      </c>
      <c r="AM36" s="10">
        <v>1179.21292249826</v>
      </c>
      <c r="AN36" s="10">
        <v>1106.9803864380399</v>
      </c>
      <c r="AO36" s="10">
        <v>1052.00346309979</v>
      </c>
      <c r="AP36" s="10">
        <v>1011.13906855146</v>
      </c>
      <c r="AQ36" s="10">
        <v>990.49457553651303</v>
      </c>
      <c r="AR36" s="10">
        <v>970.38622805037699</v>
      </c>
      <c r="AS36" s="10">
        <v>950.78122899047696</v>
      </c>
    </row>
    <row r="37" spans="1:45" x14ac:dyDescent="0.2">
      <c r="A37" s="10" t="s">
        <v>115</v>
      </c>
      <c r="B37" s="10" t="s">
        <v>124</v>
      </c>
      <c r="C37" s="10" t="s">
        <v>111</v>
      </c>
      <c r="D37" s="11"/>
      <c r="E37" s="10">
        <v>1908.22</v>
      </c>
      <c r="F37" s="10">
        <v>1837.15</v>
      </c>
      <c r="G37" s="10">
        <v>1425.07</v>
      </c>
      <c r="H37" s="10">
        <v>1158.94</v>
      </c>
      <c r="I37" s="10">
        <v>999.4</v>
      </c>
      <c r="J37" s="10">
        <v>697.24</v>
      </c>
      <c r="K37" s="10">
        <v>641.79</v>
      </c>
      <c r="L37" s="10">
        <v>680.12999999999897</v>
      </c>
      <c r="M37" s="10">
        <v>752.68</v>
      </c>
      <c r="N37" s="10">
        <v>713.349999999999</v>
      </c>
      <c r="O37" s="10">
        <v>765.33</v>
      </c>
      <c r="P37" s="10">
        <v>728.13999999999896</v>
      </c>
      <c r="Q37" s="10">
        <v>691.14</v>
      </c>
      <c r="R37" s="10">
        <v>706.54</v>
      </c>
      <c r="S37" s="10">
        <v>596.92999999999904</v>
      </c>
      <c r="T37" s="10">
        <v>584.75999999999897</v>
      </c>
      <c r="U37" s="10">
        <v>568.57000000000005</v>
      </c>
      <c r="V37" s="10">
        <v>542.94000000000096</v>
      </c>
      <c r="W37" s="10">
        <v>529.36000000000104</v>
      </c>
      <c r="X37" s="10">
        <v>478.969999999999</v>
      </c>
      <c r="Y37" s="10">
        <v>461.54000000000099</v>
      </c>
      <c r="Z37" s="10">
        <v>450.39000000000101</v>
      </c>
      <c r="AA37" s="10">
        <v>443.374557279621</v>
      </c>
      <c r="AB37" s="10">
        <v>431.48193637219498</v>
      </c>
      <c r="AC37" s="10">
        <v>418.26069521922801</v>
      </c>
      <c r="AD37" s="10">
        <v>422.332299188587</v>
      </c>
      <c r="AE37" s="10">
        <v>423.84943560565802</v>
      </c>
      <c r="AF37" s="10">
        <v>421.96111736526302</v>
      </c>
      <c r="AG37" s="10">
        <v>416.42919276191799</v>
      </c>
      <c r="AH37" s="10">
        <v>409.00086546007498</v>
      </c>
      <c r="AI37" s="10">
        <v>407.20167043554801</v>
      </c>
      <c r="AJ37" s="10">
        <v>399.03616271377399</v>
      </c>
      <c r="AK37" s="10">
        <v>394.63069566944301</v>
      </c>
      <c r="AL37" s="10">
        <v>377.28872593856602</v>
      </c>
      <c r="AM37" s="10">
        <v>361.10416567157699</v>
      </c>
      <c r="AN37" s="10">
        <v>348.55037641889697</v>
      </c>
      <c r="AO37" s="10">
        <v>333.21360239438798</v>
      </c>
      <c r="AP37" s="10">
        <v>316.713825334023</v>
      </c>
      <c r="AQ37" s="10">
        <v>299.934933570098</v>
      </c>
      <c r="AR37" s="10">
        <v>283.28696181219601</v>
      </c>
      <c r="AS37" s="10">
        <v>266.85904977111301</v>
      </c>
    </row>
    <row r="38" spans="1:45" ht="35" customHeight="1" x14ac:dyDescent="0.2">
      <c r="A38" s="10" t="s">
        <v>116</v>
      </c>
      <c r="B38" s="10" t="s">
        <v>120</v>
      </c>
      <c r="C38" s="10" t="s">
        <v>111</v>
      </c>
      <c r="D38" s="11"/>
      <c r="E38" s="10">
        <v>545.91999999999996</v>
      </c>
      <c r="F38" s="10">
        <v>455.98</v>
      </c>
      <c r="G38" s="10">
        <v>437.81</v>
      </c>
      <c r="H38" s="10">
        <v>467.25</v>
      </c>
      <c r="I38" s="10">
        <v>465.35</v>
      </c>
      <c r="J38" s="10">
        <v>431.61</v>
      </c>
      <c r="K38" s="10">
        <v>503.89</v>
      </c>
      <c r="L38" s="10">
        <v>424.53</v>
      </c>
      <c r="M38" s="10">
        <v>400.41</v>
      </c>
      <c r="N38" s="10">
        <v>310.83999999999997</v>
      </c>
      <c r="O38" s="10">
        <v>330.33</v>
      </c>
      <c r="P38" s="10">
        <v>331.2</v>
      </c>
      <c r="Q38" s="10">
        <v>307.7</v>
      </c>
      <c r="R38" s="10">
        <v>326.61</v>
      </c>
      <c r="S38" s="10">
        <v>325.58999999999997</v>
      </c>
      <c r="T38" s="10">
        <v>317.07</v>
      </c>
      <c r="U38" s="10">
        <v>243.35</v>
      </c>
      <c r="V38" s="10">
        <v>232.38</v>
      </c>
      <c r="W38" s="10">
        <v>220.14</v>
      </c>
      <c r="X38" s="10">
        <v>210.09</v>
      </c>
      <c r="Y38" s="10">
        <v>190.18</v>
      </c>
      <c r="Z38" s="10">
        <v>194.47</v>
      </c>
      <c r="AA38" s="10">
        <v>131.46042022572101</v>
      </c>
      <c r="AB38" s="10">
        <v>132.29785695626501</v>
      </c>
      <c r="AC38" s="10">
        <v>130.80595932633901</v>
      </c>
      <c r="AD38" s="10">
        <v>133.918079214161</v>
      </c>
      <c r="AE38" s="10">
        <v>132.227399698048</v>
      </c>
      <c r="AF38" s="10">
        <v>135.57169657865799</v>
      </c>
      <c r="AG38" s="10">
        <v>140.76680964720501</v>
      </c>
      <c r="AH38" s="10">
        <v>141.08487757355201</v>
      </c>
      <c r="AI38" s="10">
        <v>142.37248980005799</v>
      </c>
      <c r="AJ38" s="10">
        <v>142.43206443903799</v>
      </c>
      <c r="AK38" s="10">
        <v>142.509814141958</v>
      </c>
      <c r="AL38" s="10">
        <v>142.096843734451</v>
      </c>
      <c r="AM38" s="10">
        <v>142.21581188376999</v>
      </c>
      <c r="AN38" s="10">
        <v>141.408913966461</v>
      </c>
      <c r="AO38" s="10">
        <v>139.62933664875499</v>
      </c>
      <c r="AP38" s="10">
        <v>141.136510228128</v>
      </c>
      <c r="AQ38" s="10">
        <v>140.60549956402201</v>
      </c>
      <c r="AR38" s="10">
        <v>139.73082567253999</v>
      </c>
      <c r="AS38" s="10">
        <v>139.67286428936299</v>
      </c>
    </row>
    <row r="39" spans="1:45" x14ac:dyDescent="0.2">
      <c r="A39" s="10" t="s">
        <v>116</v>
      </c>
      <c r="B39" s="10" t="s">
        <v>121</v>
      </c>
      <c r="C39" s="10" t="s">
        <v>111</v>
      </c>
      <c r="D39" s="11"/>
      <c r="E39" s="10">
        <v>769.82</v>
      </c>
      <c r="F39" s="10">
        <v>731.04</v>
      </c>
      <c r="G39" s="10">
        <v>755.9</v>
      </c>
      <c r="H39" s="10">
        <v>887.99</v>
      </c>
      <c r="I39" s="10">
        <v>835.38</v>
      </c>
      <c r="J39" s="10">
        <v>726.85</v>
      </c>
      <c r="K39" s="10">
        <v>721.47</v>
      </c>
      <c r="L39" s="10">
        <v>629.65</v>
      </c>
      <c r="M39" s="10">
        <v>628.1</v>
      </c>
      <c r="N39" s="10">
        <v>459.68</v>
      </c>
      <c r="O39" s="10">
        <v>526.55999999999904</v>
      </c>
      <c r="P39" s="10">
        <v>501.73999999999899</v>
      </c>
      <c r="Q39" s="10">
        <v>437.71</v>
      </c>
      <c r="R39" s="10">
        <v>459.01</v>
      </c>
      <c r="S39" s="10">
        <v>468.97</v>
      </c>
      <c r="T39" s="10">
        <v>456.02</v>
      </c>
      <c r="U39" s="10">
        <v>382.08</v>
      </c>
      <c r="V39" s="10">
        <v>366.63</v>
      </c>
      <c r="W39" s="10">
        <v>370.87000000000103</v>
      </c>
      <c r="X39" s="10">
        <v>389.78</v>
      </c>
      <c r="Y39" s="10">
        <v>404.9</v>
      </c>
      <c r="Z39" s="10">
        <v>435.65</v>
      </c>
      <c r="AA39" s="10">
        <v>419.42743151485098</v>
      </c>
      <c r="AB39" s="10">
        <v>415.57513404838699</v>
      </c>
      <c r="AC39" s="10">
        <v>411.72283658192299</v>
      </c>
      <c r="AD39" s="10">
        <v>407.870539115459</v>
      </c>
      <c r="AE39" s="10">
        <v>404.018241648995</v>
      </c>
      <c r="AF39" s="10">
        <v>400.16594418253101</v>
      </c>
      <c r="AG39" s="10">
        <v>396.31364671606701</v>
      </c>
      <c r="AH39" s="10">
        <v>392.46134924960302</v>
      </c>
      <c r="AI39" s="10">
        <v>388.60905178313999</v>
      </c>
      <c r="AJ39" s="10">
        <v>384.75675431667599</v>
      </c>
      <c r="AK39" s="10">
        <v>380.904456850212</v>
      </c>
      <c r="AL39" s="10">
        <v>377.05215938374801</v>
      </c>
      <c r="AM39" s="10">
        <v>373.19986191728401</v>
      </c>
      <c r="AN39" s="10">
        <v>369.34756445082002</v>
      </c>
      <c r="AO39" s="10">
        <v>365.49526698435602</v>
      </c>
      <c r="AP39" s="10">
        <v>361.64296951789203</v>
      </c>
      <c r="AQ39" s="10">
        <v>357.79067205142798</v>
      </c>
      <c r="AR39" s="10">
        <v>353.93837458496398</v>
      </c>
      <c r="AS39" s="10">
        <v>350.08607711850101</v>
      </c>
    </row>
    <row r="40" spans="1:45" x14ac:dyDescent="0.2">
      <c r="A40" s="10" t="s">
        <v>116</v>
      </c>
      <c r="B40" s="10" t="s">
        <v>122</v>
      </c>
      <c r="C40" s="10" t="s">
        <v>111</v>
      </c>
      <c r="D40" s="11"/>
      <c r="E40" s="10">
        <v>149.69999999999999</v>
      </c>
      <c r="F40" s="10">
        <v>79.040000000000106</v>
      </c>
      <c r="G40" s="10">
        <v>81.84</v>
      </c>
      <c r="H40" s="10">
        <v>19.45</v>
      </c>
      <c r="I40" s="10">
        <v>34.619999999999997</v>
      </c>
      <c r="J40" s="10">
        <v>16.829999999999998</v>
      </c>
      <c r="K40" s="10">
        <v>19.670000000000002</v>
      </c>
      <c r="L40" s="10">
        <v>66.799999999999898</v>
      </c>
      <c r="M40" s="10">
        <v>6.5300000000000402</v>
      </c>
      <c r="N40" s="10">
        <v>7.9799999999999702</v>
      </c>
      <c r="O40" s="10">
        <v>6.3099999999999801</v>
      </c>
      <c r="P40" s="10">
        <v>4.04</v>
      </c>
      <c r="Q40" s="10">
        <v>5.19</v>
      </c>
      <c r="R40" s="10">
        <v>4.0999999999999996</v>
      </c>
      <c r="S40" s="10">
        <v>6.92</v>
      </c>
      <c r="T40" s="10">
        <v>6.04</v>
      </c>
      <c r="U40" s="10">
        <v>4.04</v>
      </c>
      <c r="V40" s="10">
        <v>5.14</v>
      </c>
      <c r="W40" s="10">
        <v>9.5</v>
      </c>
      <c r="X40" s="10">
        <v>9.9899999999999505</v>
      </c>
      <c r="Y40" s="10">
        <v>9.2200000000000095</v>
      </c>
      <c r="Z40" s="10">
        <v>9.84</v>
      </c>
      <c r="AA40" s="10">
        <v>8.0319713274890105</v>
      </c>
      <c r="AB40" s="10">
        <v>7.9641064594278701</v>
      </c>
      <c r="AC40" s="10">
        <v>7.8962415913667297</v>
      </c>
      <c r="AD40" s="10">
        <v>7.8283767233055901</v>
      </c>
      <c r="AE40" s="10">
        <v>7.7605118552444496</v>
      </c>
      <c r="AF40" s="10">
        <v>7.6926469871833199</v>
      </c>
      <c r="AG40" s="10">
        <v>7.6247821191221803</v>
      </c>
      <c r="AH40" s="10">
        <v>7.5569172510610398</v>
      </c>
      <c r="AI40" s="10">
        <v>7.4890523829999003</v>
      </c>
      <c r="AJ40" s="10">
        <v>7.4211875149387696</v>
      </c>
      <c r="AK40" s="10">
        <v>7.35332264687763</v>
      </c>
      <c r="AL40" s="10">
        <v>7.2854577788164896</v>
      </c>
      <c r="AM40" s="10">
        <v>7.21759291075535</v>
      </c>
      <c r="AN40" s="10">
        <v>7.1497280426942096</v>
      </c>
      <c r="AO40" s="10">
        <v>7.08186317463307</v>
      </c>
      <c r="AP40" s="10">
        <v>7.0139983065719402</v>
      </c>
      <c r="AQ40" s="10">
        <v>6.9461334385107998</v>
      </c>
      <c r="AR40" s="10">
        <v>6.8782685704496602</v>
      </c>
      <c r="AS40" s="10">
        <v>6.8104037023885198</v>
      </c>
    </row>
    <row r="41" spans="1:45" x14ac:dyDescent="0.2">
      <c r="A41" s="10" t="s">
        <v>116</v>
      </c>
      <c r="B41" s="10" t="s">
        <v>123</v>
      </c>
      <c r="C41" s="10" t="s">
        <v>111</v>
      </c>
      <c r="D41" s="11"/>
      <c r="E41" s="10">
        <v>0</v>
      </c>
      <c r="F41" s="10">
        <v>0</v>
      </c>
      <c r="G41" s="10">
        <v>0</v>
      </c>
      <c r="H41" s="10">
        <v>0</v>
      </c>
      <c r="I41" s="10">
        <v>0</v>
      </c>
      <c r="J41" s="10">
        <v>0</v>
      </c>
      <c r="K41" s="10">
        <v>0</v>
      </c>
      <c r="L41" s="10">
        <v>0</v>
      </c>
      <c r="M41" s="10">
        <v>0</v>
      </c>
      <c r="N41" s="10">
        <v>0</v>
      </c>
      <c r="O41" s="10">
        <v>0</v>
      </c>
      <c r="P41" s="10">
        <v>0</v>
      </c>
      <c r="Q41" s="10">
        <v>0</v>
      </c>
      <c r="R41" s="10">
        <v>0</v>
      </c>
      <c r="S41" s="10">
        <v>0</v>
      </c>
      <c r="T41" s="10">
        <v>0</v>
      </c>
      <c r="U41" s="10">
        <v>0</v>
      </c>
      <c r="V41" s="10">
        <v>0</v>
      </c>
      <c r="W41" s="10">
        <v>0</v>
      </c>
      <c r="X41" s="10">
        <v>1.77</v>
      </c>
      <c r="Y41" s="10">
        <v>1.59</v>
      </c>
      <c r="Z41" s="10">
        <v>1.93</v>
      </c>
      <c r="AA41" s="10">
        <v>1.93</v>
      </c>
      <c r="AB41" s="10">
        <v>1.93</v>
      </c>
      <c r="AC41" s="10">
        <v>1.93</v>
      </c>
      <c r="AD41" s="10">
        <v>1.93</v>
      </c>
      <c r="AE41" s="10">
        <v>1.93</v>
      </c>
      <c r="AF41" s="10">
        <v>1.93</v>
      </c>
      <c r="AG41" s="10">
        <v>1.93</v>
      </c>
      <c r="AH41" s="10">
        <v>1.93</v>
      </c>
      <c r="AI41" s="10">
        <v>1.93</v>
      </c>
      <c r="AJ41" s="10">
        <v>1.93</v>
      </c>
      <c r="AK41" s="10">
        <v>1.93</v>
      </c>
      <c r="AL41" s="10">
        <v>1.93</v>
      </c>
      <c r="AM41" s="10">
        <v>1.93</v>
      </c>
      <c r="AN41" s="10">
        <v>1.93</v>
      </c>
      <c r="AO41" s="10">
        <v>1.93</v>
      </c>
      <c r="AP41" s="10">
        <v>1.93</v>
      </c>
      <c r="AQ41" s="10">
        <v>1.93</v>
      </c>
      <c r="AR41" s="10">
        <v>1.93</v>
      </c>
      <c r="AS41" s="10">
        <v>1.93</v>
      </c>
    </row>
    <row r="42" spans="1:45" x14ac:dyDescent="0.2">
      <c r="A42" s="10" t="s">
        <v>116</v>
      </c>
      <c r="B42" s="10" t="s">
        <v>124</v>
      </c>
      <c r="C42" s="10" t="s">
        <v>111</v>
      </c>
      <c r="D42" s="11"/>
      <c r="E42" s="10">
        <v>779.298277443394</v>
      </c>
      <c r="F42" s="10">
        <v>879.89355211617499</v>
      </c>
      <c r="G42" s="10">
        <v>736.30935320531296</v>
      </c>
      <c r="H42" s="10">
        <v>572.23177605808701</v>
      </c>
      <c r="I42" s="10">
        <v>582.16298843985896</v>
      </c>
      <c r="J42" s="10">
        <v>585.56286447425202</v>
      </c>
      <c r="K42" s="10">
        <v>618.45993822814603</v>
      </c>
      <c r="L42" s="10">
        <v>654.70213343575006</v>
      </c>
      <c r="M42" s="10">
        <v>558.60182131243403</v>
      </c>
      <c r="N42" s="10">
        <v>452.86992210513199</v>
      </c>
      <c r="O42" s="10">
        <v>530.99105898466905</v>
      </c>
      <c r="P42" s="10">
        <v>442.56135250323598</v>
      </c>
      <c r="Q42" s="10">
        <v>448.17216766968397</v>
      </c>
      <c r="R42" s="10">
        <v>557.37347972712905</v>
      </c>
      <c r="S42" s="10">
        <v>558.19348400471097</v>
      </c>
      <c r="T42" s="10">
        <v>529.84447319342996</v>
      </c>
      <c r="U42" s="10">
        <v>338.88095442941699</v>
      </c>
      <c r="V42" s="10">
        <v>317.254176305611</v>
      </c>
      <c r="W42" s="10">
        <v>287.08085279355498</v>
      </c>
      <c r="X42" s="10">
        <v>385.96667622050199</v>
      </c>
      <c r="Y42" s="10">
        <v>415.23720741377701</v>
      </c>
      <c r="Z42" s="10">
        <v>439.38706697239002</v>
      </c>
      <c r="AA42" s="10">
        <v>398.72713715768299</v>
      </c>
      <c r="AB42" s="10">
        <v>403.21910773733799</v>
      </c>
      <c r="AC42" s="10">
        <v>409.05216358195599</v>
      </c>
      <c r="AD42" s="10">
        <v>417.97327960638</v>
      </c>
      <c r="AE42" s="10">
        <v>415.28413579289798</v>
      </c>
      <c r="AF42" s="10">
        <v>411.19910807632601</v>
      </c>
      <c r="AG42" s="10">
        <v>404.82762423263199</v>
      </c>
      <c r="AH42" s="10">
        <v>405.84437207845599</v>
      </c>
      <c r="AI42" s="10">
        <v>406.28191613530902</v>
      </c>
      <c r="AJ42" s="10">
        <v>405.82020822753498</v>
      </c>
      <c r="AK42" s="10">
        <v>403.794696331061</v>
      </c>
      <c r="AL42" s="10">
        <v>401.87978975408799</v>
      </c>
      <c r="AM42" s="10">
        <v>400.32657003371497</v>
      </c>
      <c r="AN42" s="10">
        <v>399.576394333895</v>
      </c>
      <c r="AO42" s="10">
        <v>398.53173137646797</v>
      </c>
      <c r="AP42" s="10">
        <v>397.24003391666201</v>
      </c>
      <c r="AQ42" s="10">
        <v>395.81000486484999</v>
      </c>
      <c r="AR42" s="10">
        <v>394.47922295381397</v>
      </c>
      <c r="AS42" s="10">
        <v>393.245795153769</v>
      </c>
    </row>
    <row r="43" spans="1:45" ht="35" customHeight="1" x14ac:dyDescent="0.2">
      <c r="A43" s="10" t="s">
        <v>117</v>
      </c>
      <c r="B43" s="10" t="s">
        <v>120</v>
      </c>
      <c r="C43" s="10" t="s">
        <v>111</v>
      </c>
      <c r="D43" s="11"/>
      <c r="E43" s="10">
        <v>9266.0300000000007</v>
      </c>
      <c r="F43" s="10">
        <v>9117.36</v>
      </c>
      <c r="G43" s="10">
        <v>9034.92</v>
      </c>
      <c r="H43" s="10">
        <v>8928.99</v>
      </c>
      <c r="I43" s="10">
        <v>9119.1200000000008</v>
      </c>
      <c r="J43" s="10">
        <v>9544.65</v>
      </c>
      <c r="K43" s="10">
        <v>9375.41</v>
      </c>
      <c r="L43" s="10">
        <v>9274.48</v>
      </c>
      <c r="M43" s="10">
        <v>9414.7900000000009</v>
      </c>
      <c r="N43" s="10">
        <v>8265.07</v>
      </c>
      <c r="O43" s="10">
        <v>8658.2800000000007</v>
      </c>
      <c r="P43" s="10">
        <v>8474.9699999999993</v>
      </c>
      <c r="Q43" s="10">
        <v>8157.97</v>
      </c>
      <c r="R43" s="10">
        <v>8012.24</v>
      </c>
      <c r="S43" s="10">
        <v>7671.38</v>
      </c>
      <c r="T43" s="10">
        <v>7674.19</v>
      </c>
      <c r="U43" s="10">
        <v>7780.38</v>
      </c>
      <c r="V43" s="10">
        <v>7704.71</v>
      </c>
      <c r="W43" s="10">
        <v>7851.34</v>
      </c>
      <c r="X43" s="10">
        <v>7717.86</v>
      </c>
      <c r="Y43" s="10">
        <v>7005.05</v>
      </c>
      <c r="Z43" s="10">
        <v>7123.47</v>
      </c>
      <c r="AA43" s="10">
        <v>7126.90681770216</v>
      </c>
      <c r="AB43" s="10">
        <v>6952.9849714034699</v>
      </c>
      <c r="AC43" s="10">
        <v>6934.8287456256203</v>
      </c>
      <c r="AD43" s="10">
        <v>7051.4499930429602</v>
      </c>
      <c r="AE43" s="10">
        <v>7088.4663457179504</v>
      </c>
      <c r="AF43" s="10">
        <v>7111.2708888250199</v>
      </c>
      <c r="AG43" s="10">
        <v>7149.7446108003096</v>
      </c>
      <c r="AH43" s="10">
        <v>7190.5650629629999</v>
      </c>
      <c r="AI43" s="10">
        <v>7245.6683717597698</v>
      </c>
      <c r="AJ43" s="10">
        <v>7309.8807009313996</v>
      </c>
      <c r="AK43" s="10">
        <v>7378.54957856698</v>
      </c>
      <c r="AL43" s="10">
        <v>7457.4740277919</v>
      </c>
      <c r="AM43" s="10">
        <v>7545.1641348175499</v>
      </c>
      <c r="AN43" s="10">
        <v>7643.4572853055797</v>
      </c>
      <c r="AO43" s="10">
        <v>7760.1482961026504</v>
      </c>
      <c r="AP43" s="10">
        <v>7891.8667821639801</v>
      </c>
      <c r="AQ43" s="10">
        <v>8026.1740083914601</v>
      </c>
      <c r="AR43" s="10">
        <v>8163.0449391396496</v>
      </c>
      <c r="AS43" s="10">
        <v>8306.9089748180504</v>
      </c>
    </row>
    <row r="44" spans="1:45" x14ac:dyDescent="0.2">
      <c r="A44" s="10" t="s">
        <v>117</v>
      </c>
      <c r="B44" s="10" t="s">
        <v>121</v>
      </c>
      <c r="C44" s="10" t="s">
        <v>111</v>
      </c>
      <c r="D44" s="11"/>
      <c r="E44" s="10">
        <v>15003.26</v>
      </c>
      <c r="F44" s="10">
        <v>14732.67</v>
      </c>
      <c r="G44" s="10">
        <v>13445.79</v>
      </c>
      <c r="H44" s="10">
        <v>13404.06</v>
      </c>
      <c r="I44" s="10">
        <v>12402.22</v>
      </c>
      <c r="J44" s="10">
        <v>12294.73</v>
      </c>
      <c r="K44" s="10">
        <v>11706.82</v>
      </c>
      <c r="L44" s="10">
        <v>10836.44</v>
      </c>
      <c r="M44" s="10">
        <v>10401.6</v>
      </c>
      <c r="N44" s="10">
        <v>8685.93</v>
      </c>
      <c r="O44" s="10">
        <v>8868.8799999999992</v>
      </c>
      <c r="P44" s="10">
        <v>8505.5699999999906</v>
      </c>
      <c r="Q44" s="10">
        <v>8383.7800000000007</v>
      </c>
      <c r="R44" s="10">
        <v>8570.6500000000106</v>
      </c>
      <c r="S44" s="10">
        <v>8184.19</v>
      </c>
      <c r="T44" s="10">
        <v>7962.02</v>
      </c>
      <c r="U44" s="10">
        <v>8264.6200000000008</v>
      </c>
      <c r="V44" s="10">
        <v>8495.45999999999</v>
      </c>
      <c r="W44" s="10">
        <v>8578.9599999999991</v>
      </c>
      <c r="X44" s="10">
        <v>8715.35</v>
      </c>
      <c r="Y44" s="10">
        <v>8160.18</v>
      </c>
      <c r="Z44" s="10">
        <v>8744.8799999999992</v>
      </c>
      <c r="AA44" s="10">
        <v>8338.3498620294795</v>
      </c>
      <c r="AB44" s="10">
        <v>8095.7356337767696</v>
      </c>
      <c r="AC44" s="10">
        <v>7807.2795648248602</v>
      </c>
      <c r="AD44" s="10">
        <v>7653.8800223110502</v>
      </c>
      <c r="AE44" s="10">
        <v>7636.5974570469498</v>
      </c>
      <c r="AF44" s="10">
        <v>7606.2508109767004</v>
      </c>
      <c r="AG44" s="10">
        <v>7595.98632822533</v>
      </c>
      <c r="AH44" s="10">
        <v>7604.2026003282599</v>
      </c>
      <c r="AI44" s="10">
        <v>7622.3707116405103</v>
      </c>
      <c r="AJ44" s="10">
        <v>7655.1587850128699</v>
      </c>
      <c r="AK44" s="10">
        <v>7707.2901058584603</v>
      </c>
      <c r="AL44" s="10">
        <v>7782.2765071131398</v>
      </c>
      <c r="AM44" s="10">
        <v>7875.5830973113198</v>
      </c>
      <c r="AN44" s="10">
        <v>8014.6731324508501</v>
      </c>
      <c r="AO44" s="10">
        <v>8197.3904185454194</v>
      </c>
      <c r="AP44" s="10">
        <v>8431.1374173086697</v>
      </c>
      <c r="AQ44" s="10">
        <v>8630.7933157995903</v>
      </c>
      <c r="AR44" s="10">
        <v>8809.89197274855</v>
      </c>
      <c r="AS44" s="10">
        <v>8992.81552928155</v>
      </c>
    </row>
    <row r="45" spans="1:45" x14ac:dyDescent="0.2">
      <c r="A45" s="10" t="s">
        <v>117</v>
      </c>
      <c r="B45" s="10" t="s">
        <v>122</v>
      </c>
      <c r="C45" s="10" t="s">
        <v>111</v>
      </c>
      <c r="D45" s="11"/>
      <c r="E45" s="10">
        <v>5889.79</v>
      </c>
      <c r="F45" s="10">
        <v>6532.01</v>
      </c>
      <c r="G45" s="10">
        <v>6166.42</v>
      </c>
      <c r="H45" s="10">
        <v>6879.76</v>
      </c>
      <c r="I45" s="10">
        <v>6883.82</v>
      </c>
      <c r="J45" s="10">
        <v>6265.35</v>
      </c>
      <c r="K45" s="10">
        <v>6079.69</v>
      </c>
      <c r="L45" s="10">
        <v>6028.56</v>
      </c>
      <c r="M45" s="10">
        <v>5888.63</v>
      </c>
      <c r="N45" s="10">
        <v>5143.6099999999997</v>
      </c>
      <c r="O45" s="10">
        <v>5475.92</v>
      </c>
      <c r="P45" s="10">
        <v>4495.91</v>
      </c>
      <c r="Q45" s="10">
        <v>4663.45</v>
      </c>
      <c r="R45" s="10">
        <v>4051.56</v>
      </c>
      <c r="S45" s="10">
        <v>4231.3599999999997</v>
      </c>
      <c r="T45" s="10">
        <v>4205.8500000000004</v>
      </c>
      <c r="U45" s="10">
        <v>2326.46</v>
      </c>
      <c r="V45" s="10">
        <v>2639.88</v>
      </c>
      <c r="W45" s="10">
        <v>2579.65</v>
      </c>
      <c r="X45" s="10">
        <v>2657.33</v>
      </c>
      <c r="Y45" s="10">
        <v>2434.0100000000002</v>
      </c>
      <c r="Z45" s="10">
        <v>2562.3000000000002</v>
      </c>
      <c r="AA45" s="10">
        <v>2596.6786403278802</v>
      </c>
      <c r="AB45" s="10">
        <v>2550.61930312808</v>
      </c>
      <c r="AC45" s="10">
        <v>2503.0935567767801</v>
      </c>
      <c r="AD45" s="10">
        <v>2496.2220818286501</v>
      </c>
      <c r="AE45" s="10">
        <v>2489.9454064515198</v>
      </c>
      <c r="AF45" s="10">
        <v>2491.75691182729</v>
      </c>
      <c r="AG45" s="10">
        <v>2499.0736389877402</v>
      </c>
      <c r="AH45" s="10">
        <v>2504.79606423116</v>
      </c>
      <c r="AI45" s="10">
        <v>2513.3360451184499</v>
      </c>
      <c r="AJ45" s="10">
        <v>2522.8489630726899</v>
      </c>
      <c r="AK45" s="10">
        <v>2537.8439758006198</v>
      </c>
      <c r="AL45" s="10">
        <v>2564.98212925198</v>
      </c>
      <c r="AM45" s="10">
        <v>2601.3695068801599</v>
      </c>
      <c r="AN45" s="10">
        <v>2655.9023893559702</v>
      </c>
      <c r="AO45" s="10">
        <v>2706.2167428072999</v>
      </c>
      <c r="AP45" s="10">
        <v>2776.8266140545902</v>
      </c>
      <c r="AQ45" s="10">
        <v>2823.6650032952002</v>
      </c>
      <c r="AR45" s="10">
        <v>2853.9599769380602</v>
      </c>
      <c r="AS45" s="10">
        <v>2879.6954853001798</v>
      </c>
    </row>
    <row r="46" spans="1:45" x14ac:dyDescent="0.2">
      <c r="A46" s="10" t="s">
        <v>117</v>
      </c>
      <c r="B46" s="10" t="s">
        <v>123</v>
      </c>
      <c r="C46" s="10" t="s">
        <v>111</v>
      </c>
      <c r="D46" s="11"/>
      <c r="E46" s="10">
        <v>264.06000000000103</v>
      </c>
      <c r="F46" s="10">
        <v>243.069999999999</v>
      </c>
      <c r="G46" s="10">
        <v>250.030000000001</v>
      </c>
      <c r="H46" s="10">
        <v>266.68999999999897</v>
      </c>
      <c r="I46" s="10">
        <v>265.23999999999899</v>
      </c>
      <c r="J46" s="10">
        <v>200.76</v>
      </c>
      <c r="K46" s="10">
        <v>213.49</v>
      </c>
      <c r="L46" s="10">
        <v>276.33000000000101</v>
      </c>
      <c r="M46" s="10">
        <v>414.19999999999902</v>
      </c>
      <c r="N46" s="10">
        <v>414.77</v>
      </c>
      <c r="O46" s="10">
        <v>471.900000000001</v>
      </c>
      <c r="P46" s="10">
        <v>530.85999999999899</v>
      </c>
      <c r="Q46" s="10">
        <v>488.17999999999898</v>
      </c>
      <c r="R46" s="10">
        <v>575.69000000000096</v>
      </c>
      <c r="S46" s="10">
        <v>593.16999999999996</v>
      </c>
      <c r="T46" s="10">
        <v>1112.68</v>
      </c>
      <c r="U46" s="10">
        <v>1194.1400000000001</v>
      </c>
      <c r="V46" s="10">
        <v>1232.8499999999999</v>
      </c>
      <c r="W46" s="10">
        <v>1432.5</v>
      </c>
      <c r="X46" s="10">
        <v>1520.28</v>
      </c>
      <c r="Y46" s="10">
        <v>1701.55</v>
      </c>
      <c r="Z46" s="10">
        <v>1669.63</v>
      </c>
      <c r="AA46" s="10">
        <v>1782.9981326882801</v>
      </c>
      <c r="AB46" s="10">
        <v>1795.13148243258</v>
      </c>
      <c r="AC46" s="10">
        <v>1808.7506627600101</v>
      </c>
      <c r="AD46" s="10">
        <v>1859.97282777639</v>
      </c>
      <c r="AE46" s="10">
        <v>1873.2807996505001</v>
      </c>
      <c r="AF46" s="10">
        <v>1878.96490388804</v>
      </c>
      <c r="AG46" s="10">
        <v>1893.0818706120499</v>
      </c>
      <c r="AH46" s="10">
        <v>1902.2736376784601</v>
      </c>
      <c r="AI46" s="10">
        <v>1912.47168527297</v>
      </c>
      <c r="AJ46" s="10">
        <v>1923.39513015531</v>
      </c>
      <c r="AK46" s="10">
        <v>1917.6583784465299</v>
      </c>
      <c r="AL46" s="10">
        <v>1883.6680816708399</v>
      </c>
      <c r="AM46" s="10">
        <v>1833.66893395446</v>
      </c>
      <c r="AN46" s="10">
        <v>1724.78210305632</v>
      </c>
      <c r="AO46" s="10">
        <v>1613.91654306789</v>
      </c>
      <c r="AP46" s="10">
        <v>1439.06940524386</v>
      </c>
      <c r="AQ46" s="10">
        <v>1348.3116364407399</v>
      </c>
      <c r="AR46" s="10">
        <v>1323.02251916716</v>
      </c>
      <c r="AS46" s="10">
        <v>1318.2554386373699</v>
      </c>
    </row>
    <row r="47" spans="1:45" x14ac:dyDescent="0.2">
      <c r="A47" s="10" t="s">
        <v>117</v>
      </c>
      <c r="B47" s="10" t="s">
        <v>124</v>
      </c>
      <c r="C47" s="10" t="s">
        <v>111</v>
      </c>
      <c r="D47" s="11"/>
      <c r="E47" s="10">
        <v>1738.870001</v>
      </c>
      <c r="F47" s="10">
        <v>1526.380001</v>
      </c>
      <c r="G47" s="10">
        <v>1534.7100009999999</v>
      </c>
      <c r="H47" s="10">
        <v>1519.4700009999999</v>
      </c>
      <c r="I47" s="10">
        <v>1492.2100009999999</v>
      </c>
      <c r="J47" s="10">
        <v>1406.070001</v>
      </c>
      <c r="K47" s="10">
        <v>1394.3000010000001</v>
      </c>
      <c r="L47" s="10">
        <v>1452.7900010000001</v>
      </c>
      <c r="M47" s="10">
        <v>1485.99</v>
      </c>
      <c r="N47" s="10">
        <v>1183.43</v>
      </c>
      <c r="O47" s="10">
        <v>1319.31</v>
      </c>
      <c r="P47" s="10">
        <v>1197.99</v>
      </c>
      <c r="Q47" s="10">
        <v>1225.49</v>
      </c>
      <c r="R47" s="10">
        <v>1591.39</v>
      </c>
      <c r="S47" s="10">
        <v>1634.41</v>
      </c>
      <c r="T47" s="10">
        <v>1360.55</v>
      </c>
      <c r="U47" s="10">
        <v>1279.68</v>
      </c>
      <c r="V47" s="10">
        <v>1103.58</v>
      </c>
      <c r="W47" s="10">
        <v>1083.55</v>
      </c>
      <c r="X47" s="10">
        <v>923.07</v>
      </c>
      <c r="Y47" s="10">
        <v>825.34</v>
      </c>
      <c r="Z47" s="10">
        <v>868.04</v>
      </c>
      <c r="AA47" s="10">
        <v>931.525987513627</v>
      </c>
      <c r="AB47" s="10">
        <v>874.25813670086404</v>
      </c>
      <c r="AC47" s="10">
        <v>836.12944673326501</v>
      </c>
      <c r="AD47" s="10">
        <v>832.63939149608302</v>
      </c>
      <c r="AE47" s="10">
        <v>823.48032960685305</v>
      </c>
      <c r="AF47" s="10">
        <v>825.739691037733</v>
      </c>
      <c r="AG47" s="10">
        <v>831.82025217605803</v>
      </c>
      <c r="AH47" s="10">
        <v>834.96020573717794</v>
      </c>
      <c r="AI47" s="10">
        <v>841.47224322862201</v>
      </c>
      <c r="AJ47" s="10">
        <v>848.75374210638495</v>
      </c>
      <c r="AK47" s="10">
        <v>856.18477069084804</v>
      </c>
      <c r="AL47" s="10">
        <v>865.299929285953</v>
      </c>
      <c r="AM47" s="10">
        <v>875.38296093586905</v>
      </c>
      <c r="AN47" s="10">
        <v>886.68236210698603</v>
      </c>
      <c r="AO47" s="10">
        <v>900.31486535504303</v>
      </c>
      <c r="AP47" s="10">
        <v>916.02198467944197</v>
      </c>
      <c r="AQ47" s="10">
        <v>931.57685018438099</v>
      </c>
      <c r="AR47" s="10">
        <v>947.45686653184703</v>
      </c>
      <c r="AS47" s="10">
        <v>963.985292348803</v>
      </c>
    </row>
    <row r="48" spans="1:45" ht="35" customHeight="1" x14ac:dyDescent="0.2">
      <c r="A48" s="10" t="s">
        <v>118</v>
      </c>
      <c r="B48" s="10" t="s">
        <v>120</v>
      </c>
      <c r="C48" s="10" t="s">
        <v>111</v>
      </c>
      <c r="D48" s="11"/>
      <c r="E48" s="10">
        <v>1798.19</v>
      </c>
      <c r="F48" s="10">
        <v>1814.7</v>
      </c>
      <c r="G48" s="10">
        <v>1750.37</v>
      </c>
      <c r="H48" s="10">
        <v>1756.1</v>
      </c>
      <c r="I48" s="10">
        <v>1733.23</v>
      </c>
      <c r="J48" s="10">
        <v>1722.09</v>
      </c>
      <c r="K48" s="10">
        <v>1720.74</v>
      </c>
      <c r="L48" s="10">
        <v>1727.2</v>
      </c>
      <c r="M48" s="10">
        <v>1750.21</v>
      </c>
      <c r="N48" s="10">
        <v>1671.68</v>
      </c>
      <c r="O48" s="10">
        <v>1642.31</v>
      </c>
      <c r="P48" s="10">
        <v>1581.87</v>
      </c>
      <c r="Q48" s="10">
        <v>1625.33</v>
      </c>
      <c r="R48" s="10">
        <v>1616.72</v>
      </c>
      <c r="S48" s="10">
        <v>1590.86</v>
      </c>
      <c r="T48" s="10">
        <v>1665.65</v>
      </c>
      <c r="U48" s="10">
        <v>1694.57</v>
      </c>
      <c r="V48" s="10">
        <v>1697.82</v>
      </c>
      <c r="W48" s="10">
        <v>1569.07</v>
      </c>
      <c r="X48" s="10">
        <v>1535.98</v>
      </c>
      <c r="Y48" s="10">
        <v>1427.01</v>
      </c>
      <c r="Z48" s="10">
        <v>1423.12</v>
      </c>
      <c r="AA48" s="10">
        <v>1382.99501270992</v>
      </c>
      <c r="AB48" s="10">
        <v>1352.9057668902001</v>
      </c>
      <c r="AC48" s="10">
        <v>1322.3815231722899</v>
      </c>
      <c r="AD48" s="10">
        <v>1289.72196200395</v>
      </c>
      <c r="AE48" s="10">
        <v>1290.15902519214</v>
      </c>
      <c r="AF48" s="10">
        <v>1273.9661799793</v>
      </c>
      <c r="AG48" s="10">
        <v>1268.19760516317</v>
      </c>
      <c r="AH48" s="10">
        <v>1257.9751576538499</v>
      </c>
      <c r="AI48" s="10">
        <v>1250.9850815150501</v>
      </c>
      <c r="AJ48" s="10">
        <v>1246.4236526386701</v>
      </c>
      <c r="AK48" s="10">
        <v>1242.0938554391601</v>
      </c>
      <c r="AL48" s="10">
        <v>1239.48373423267</v>
      </c>
      <c r="AM48" s="10">
        <v>1237.4557043243699</v>
      </c>
      <c r="AN48" s="10">
        <v>1240.5606442327401</v>
      </c>
      <c r="AO48" s="10">
        <v>1248.9057876162001</v>
      </c>
      <c r="AP48" s="10">
        <v>1257.8418893093201</v>
      </c>
      <c r="AQ48" s="10">
        <v>1264.6408458798601</v>
      </c>
      <c r="AR48" s="10">
        <v>1271.1896885769199</v>
      </c>
      <c r="AS48" s="10">
        <v>1272.0514569382301</v>
      </c>
    </row>
    <row r="49" spans="1:45" x14ac:dyDescent="0.2">
      <c r="A49" s="10" t="s">
        <v>118</v>
      </c>
      <c r="B49" s="10" t="s">
        <v>121</v>
      </c>
      <c r="C49" s="10" t="s">
        <v>111</v>
      </c>
      <c r="D49" s="11"/>
      <c r="E49" s="10">
        <v>3830.7799999999802</v>
      </c>
      <c r="F49" s="10">
        <v>3975.24</v>
      </c>
      <c r="G49" s="10">
        <v>3697.1899999999901</v>
      </c>
      <c r="H49" s="10">
        <v>3814.4899999999798</v>
      </c>
      <c r="I49" s="10">
        <v>4465.5500000000102</v>
      </c>
      <c r="J49" s="10">
        <v>4326.6799999999803</v>
      </c>
      <c r="K49" s="10">
        <v>3938.3399999999901</v>
      </c>
      <c r="L49" s="10">
        <v>3649.56</v>
      </c>
      <c r="M49" s="10">
        <v>3834.8099999999899</v>
      </c>
      <c r="N49" s="10">
        <v>3458.49</v>
      </c>
      <c r="O49" s="10">
        <v>3780.99999999999</v>
      </c>
      <c r="P49" s="10">
        <v>3065.73</v>
      </c>
      <c r="Q49" s="10">
        <v>3553.1700000000101</v>
      </c>
      <c r="R49" s="10">
        <v>3632.9000000000101</v>
      </c>
      <c r="S49" s="10">
        <v>3007.08</v>
      </c>
      <c r="T49" s="10">
        <v>3174.8900000000199</v>
      </c>
      <c r="U49" s="10">
        <v>3221.8899999999899</v>
      </c>
      <c r="V49" s="10">
        <v>3041.48000000001</v>
      </c>
      <c r="W49" s="10">
        <v>3067.4400000000101</v>
      </c>
      <c r="X49" s="10">
        <v>3096.2800000000102</v>
      </c>
      <c r="Y49" s="10">
        <v>2860.81</v>
      </c>
      <c r="Z49" s="10">
        <v>3014.5500000000102</v>
      </c>
      <c r="AA49" s="10">
        <v>2921.46240896379</v>
      </c>
      <c r="AB49" s="10">
        <v>2934.9101817095002</v>
      </c>
      <c r="AC49" s="10">
        <v>2885.0150142821199</v>
      </c>
      <c r="AD49" s="10">
        <v>2856.6168907167898</v>
      </c>
      <c r="AE49" s="10">
        <v>2910.41511793667</v>
      </c>
      <c r="AF49" s="10">
        <v>2974.3852220167</v>
      </c>
      <c r="AG49" s="10">
        <v>3044.07467842609</v>
      </c>
      <c r="AH49" s="10">
        <v>3091.0307912579501</v>
      </c>
      <c r="AI49" s="10">
        <v>3120.9043118381601</v>
      </c>
      <c r="AJ49" s="10">
        <v>3155.4129570867999</v>
      </c>
      <c r="AK49" s="10">
        <v>3182.76036955378</v>
      </c>
      <c r="AL49" s="10">
        <v>3211.2662295792002</v>
      </c>
      <c r="AM49" s="10">
        <v>3240.4047402286201</v>
      </c>
      <c r="AN49" s="10">
        <v>3278.9443653981598</v>
      </c>
      <c r="AO49" s="10">
        <v>3319.4268984826799</v>
      </c>
      <c r="AP49" s="10">
        <v>3360.3338411734098</v>
      </c>
      <c r="AQ49" s="10">
        <v>3397.0202718280202</v>
      </c>
      <c r="AR49" s="10">
        <v>3433.8659095015901</v>
      </c>
      <c r="AS49" s="10">
        <v>3465.3232971421899</v>
      </c>
    </row>
    <row r="50" spans="1:45" x14ac:dyDescent="0.2">
      <c r="A50" s="10" t="s">
        <v>118</v>
      </c>
      <c r="B50" s="10" t="s">
        <v>122</v>
      </c>
      <c r="C50" s="10" t="s">
        <v>111</v>
      </c>
      <c r="D50" s="11"/>
      <c r="E50" s="10">
        <v>1043.73</v>
      </c>
      <c r="F50" s="10">
        <v>845.43</v>
      </c>
      <c r="G50" s="10">
        <v>742.72</v>
      </c>
      <c r="H50" s="10">
        <v>399.12</v>
      </c>
      <c r="I50" s="10">
        <v>503.85</v>
      </c>
      <c r="J50" s="10">
        <v>542.55999999999995</v>
      </c>
      <c r="K50" s="10">
        <v>489.990000000002</v>
      </c>
      <c r="L50" s="10">
        <v>487.48999999999802</v>
      </c>
      <c r="M50" s="10">
        <v>468.24999999999898</v>
      </c>
      <c r="N50" s="10">
        <v>372.76</v>
      </c>
      <c r="O50" s="10">
        <v>313.64</v>
      </c>
      <c r="P50" s="10">
        <v>365.75</v>
      </c>
      <c r="Q50" s="10">
        <v>321.41000000000003</v>
      </c>
      <c r="R50" s="10">
        <v>299.62</v>
      </c>
      <c r="S50" s="10">
        <v>334.23</v>
      </c>
      <c r="T50" s="10">
        <v>360.2</v>
      </c>
      <c r="U50" s="10">
        <v>789.34000000000106</v>
      </c>
      <c r="V50" s="10">
        <v>706.68000000000097</v>
      </c>
      <c r="W50" s="10">
        <v>746.64000000000101</v>
      </c>
      <c r="X50" s="10">
        <v>735.94</v>
      </c>
      <c r="Y50" s="10">
        <v>709.32999999999902</v>
      </c>
      <c r="Z50" s="10">
        <v>713.02999999999804</v>
      </c>
      <c r="AA50" s="10">
        <v>711.528154647826</v>
      </c>
      <c r="AB50" s="10">
        <v>710.26823353209397</v>
      </c>
      <c r="AC50" s="10">
        <v>709.26219061282598</v>
      </c>
      <c r="AD50" s="10">
        <v>711.35284445926004</v>
      </c>
      <c r="AE50" s="10">
        <v>713.47424043211197</v>
      </c>
      <c r="AF50" s="10">
        <v>715.65694831221003</v>
      </c>
      <c r="AG50" s="10">
        <v>718.82599956850197</v>
      </c>
      <c r="AH50" s="10">
        <v>720.98396061910705</v>
      </c>
      <c r="AI50" s="10">
        <v>723.078085450412</v>
      </c>
      <c r="AJ50" s="10">
        <v>725.06056779866003</v>
      </c>
      <c r="AK50" s="10">
        <v>727.34117560653203</v>
      </c>
      <c r="AL50" s="10">
        <v>730.57624823906804</v>
      </c>
      <c r="AM50" s="10">
        <v>734.87580401907803</v>
      </c>
      <c r="AN50" s="10">
        <v>740.76201750931705</v>
      </c>
      <c r="AO50" s="10">
        <v>745.07967221301396</v>
      </c>
      <c r="AP50" s="10">
        <v>750.31735632046696</v>
      </c>
      <c r="AQ50" s="10">
        <v>753.91248111923301</v>
      </c>
      <c r="AR50" s="10">
        <v>756.41849404636002</v>
      </c>
      <c r="AS50" s="10">
        <v>758.632631796444</v>
      </c>
    </row>
    <row r="51" spans="1:45" x14ac:dyDescent="0.2">
      <c r="A51" s="10" t="s">
        <v>118</v>
      </c>
      <c r="B51" s="10" t="s">
        <v>123</v>
      </c>
      <c r="C51" s="10" t="s">
        <v>111</v>
      </c>
      <c r="D51" s="11"/>
      <c r="E51" s="10">
        <v>88.369999999999905</v>
      </c>
      <c r="F51" s="10">
        <v>89.710000000000093</v>
      </c>
      <c r="G51" s="10">
        <v>96.84</v>
      </c>
      <c r="H51" s="10">
        <v>104.18</v>
      </c>
      <c r="I51" s="10">
        <v>104.15</v>
      </c>
      <c r="J51" s="10">
        <v>104.57</v>
      </c>
      <c r="K51" s="10">
        <v>83.200000000000102</v>
      </c>
      <c r="L51" s="10">
        <v>88.530000000000101</v>
      </c>
      <c r="M51" s="10">
        <v>74.53</v>
      </c>
      <c r="N51" s="10">
        <v>83.7</v>
      </c>
      <c r="O51" s="10">
        <v>101.42</v>
      </c>
      <c r="P51" s="10">
        <v>93.909999999999897</v>
      </c>
      <c r="Q51" s="10">
        <v>88.639999999999901</v>
      </c>
      <c r="R51" s="10">
        <v>123.9</v>
      </c>
      <c r="S51" s="10">
        <v>119.12</v>
      </c>
      <c r="T51" s="10">
        <v>42.400000000000098</v>
      </c>
      <c r="U51" s="10">
        <v>27.319999999999901</v>
      </c>
      <c r="V51" s="10">
        <v>60.84</v>
      </c>
      <c r="W51" s="10">
        <v>44.673536903379997</v>
      </c>
      <c r="X51" s="10">
        <v>59.218858600094798</v>
      </c>
      <c r="Y51" s="10">
        <v>59.4363948157552</v>
      </c>
      <c r="Z51" s="10">
        <v>62.812722258089401</v>
      </c>
      <c r="AA51" s="10">
        <v>65.367203533542707</v>
      </c>
      <c r="AB51" s="10">
        <v>69.032890822997103</v>
      </c>
      <c r="AC51" s="10">
        <v>75.446207863260199</v>
      </c>
      <c r="AD51" s="10">
        <v>80.750826730157101</v>
      </c>
      <c r="AE51" s="10">
        <v>83.105108933809603</v>
      </c>
      <c r="AF51" s="10">
        <v>84.312750662459806</v>
      </c>
      <c r="AG51" s="10">
        <v>85.616999366576906</v>
      </c>
      <c r="AH51" s="10">
        <v>86.576030632088305</v>
      </c>
      <c r="AI51" s="10">
        <v>87.147344450805704</v>
      </c>
      <c r="AJ51" s="10">
        <v>87.496971376125501</v>
      </c>
      <c r="AK51" s="10">
        <v>86.594857216963405</v>
      </c>
      <c r="AL51" s="10">
        <v>82.933975590711498</v>
      </c>
      <c r="AM51" s="10">
        <v>76.453528004621106</v>
      </c>
      <c r="AN51" s="10">
        <v>59.715090667947898</v>
      </c>
      <c r="AO51" s="10">
        <v>45.102894672854298</v>
      </c>
      <c r="AP51" s="10">
        <v>28.472267647582498</v>
      </c>
      <c r="AQ51" s="10">
        <v>19.7682854640248</v>
      </c>
      <c r="AR51" s="10">
        <v>14.3626568105178</v>
      </c>
      <c r="AS51" s="10">
        <v>10.280307712690499</v>
      </c>
    </row>
    <row r="52" spans="1:45" x14ac:dyDescent="0.2">
      <c r="A52" s="10" t="s">
        <v>118</v>
      </c>
      <c r="B52" s="10" t="s">
        <v>124</v>
      </c>
      <c r="C52" s="10" t="s">
        <v>111</v>
      </c>
      <c r="D52" s="11"/>
      <c r="E52" s="10">
        <v>41.88</v>
      </c>
      <c r="F52" s="10">
        <v>33.550000000000203</v>
      </c>
      <c r="G52" s="10">
        <v>5.2400000000001699</v>
      </c>
      <c r="H52" s="10">
        <v>7.6699999999998001</v>
      </c>
      <c r="I52" s="10">
        <v>9.0100000000000708</v>
      </c>
      <c r="J52" s="10">
        <v>26.5100000000003</v>
      </c>
      <c r="K52" s="10">
        <v>13.0899999999999</v>
      </c>
      <c r="L52" s="10">
        <v>9.9900000000002702</v>
      </c>
      <c r="M52" s="10">
        <v>9.35</v>
      </c>
      <c r="N52" s="10">
        <v>16.7100000000002</v>
      </c>
      <c r="O52" s="10">
        <v>19.899999999999999</v>
      </c>
      <c r="P52" s="10">
        <v>18.150000000000201</v>
      </c>
      <c r="Q52" s="10">
        <v>8.1699999999998401</v>
      </c>
      <c r="R52" s="10">
        <v>16.630000000000202</v>
      </c>
      <c r="S52" s="10">
        <v>17.11</v>
      </c>
      <c r="T52" s="10">
        <v>18.05</v>
      </c>
      <c r="U52" s="10">
        <v>19.82</v>
      </c>
      <c r="V52" s="10">
        <v>18.440000000000001</v>
      </c>
      <c r="W52" s="10">
        <v>17.920000000000002</v>
      </c>
      <c r="X52" s="10">
        <v>13.07</v>
      </c>
      <c r="Y52" s="10">
        <v>12.98</v>
      </c>
      <c r="Z52" s="10">
        <v>13.65</v>
      </c>
      <c r="AA52" s="10">
        <v>11.6141112409475</v>
      </c>
      <c r="AB52" s="10">
        <v>10.2573173152458</v>
      </c>
      <c r="AC52" s="10">
        <v>8.8037484660747793</v>
      </c>
      <c r="AD52" s="10">
        <v>7.4602246439544802</v>
      </c>
      <c r="AE52" s="10">
        <v>6.7533996840707502</v>
      </c>
      <c r="AF52" s="10">
        <v>5.7979355006941597</v>
      </c>
      <c r="AG52" s="10">
        <v>5.0809450556962199</v>
      </c>
      <c r="AH52" s="10">
        <v>4.2877465053022199</v>
      </c>
      <c r="AI52" s="10">
        <v>3.5702833217146401</v>
      </c>
      <c r="AJ52" s="10">
        <v>2.9504075335228999</v>
      </c>
      <c r="AK52" s="10">
        <v>2.36991803769252</v>
      </c>
      <c r="AL52" s="10">
        <v>1.87995003146915</v>
      </c>
      <c r="AM52" s="10">
        <v>1.4639169914748</v>
      </c>
      <c r="AN52" s="10">
        <v>1.1369410515487199</v>
      </c>
      <c r="AO52" s="10">
        <v>0.85360645451341499</v>
      </c>
      <c r="AP52" s="10">
        <v>0.66830844552462498</v>
      </c>
      <c r="AQ52" s="10">
        <v>0.441166813491364</v>
      </c>
      <c r="AR52" s="10">
        <v>0.19923267892768501</v>
      </c>
      <c r="AS52" s="10">
        <v>0</v>
      </c>
    </row>
    <row r="53" spans="1:45" ht="35" customHeight="1" x14ac:dyDescent="0.2">
      <c r="A53" s="10" t="s">
        <v>119</v>
      </c>
      <c r="B53" s="10" t="s">
        <v>120</v>
      </c>
      <c r="C53" s="10" t="s">
        <v>111</v>
      </c>
      <c r="D53" s="11"/>
      <c r="E53" s="10">
        <v>355.68656193144199</v>
      </c>
      <c r="F53" s="10">
        <v>355.68656193144199</v>
      </c>
      <c r="G53" s="10">
        <v>340.62919934992902</v>
      </c>
      <c r="H53" s="10">
        <v>330.88418359882002</v>
      </c>
      <c r="I53" s="10">
        <v>347.280000000001</v>
      </c>
      <c r="J53" s="10">
        <v>347.400000000001</v>
      </c>
      <c r="K53" s="10">
        <v>342.479999999999</v>
      </c>
      <c r="L53" s="10">
        <v>339.05</v>
      </c>
      <c r="M53" s="10">
        <v>338.38999999999902</v>
      </c>
      <c r="N53" s="10">
        <v>346.77</v>
      </c>
      <c r="O53" s="10">
        <v>350.40861636007901</v>
      </c>
      <c r="P53" s="10">
        <v>362.30010167706899</v>
      </c>
      <c r="Q53" s="10">
        <v>386.25906642694201</v>
      </c>
      <c r="R53" s="10">
        <v>375.54534368479699</v>
      </c>
      <c r="S53" s="10">
        <v>388.83926053021202</v>
      </c>
      <c r="T53" s="10">
        <v>391.69106650493597</v>
      </c>
      <c r="U53" s="10">
        <v>409.02728524759698</v>
      </c>
      <c r="V53" s="10">
        <v>423.74866767910697</v>
      </c>
      <c r="W53" s="10">
        <v>439.739720104068</v>
      </c>
      <c r="X53" s="10">
        <v>502.215871232079</v>
      </c>
      <c r="Y53" s="10">
        <v>485.92322978897101</v>
      </c>
      <c r="Z53" s="10">
        <v>543.64188454546604</v>
      </c>
      <c r="AA53" s="10">
        <v>679.06616477274804</v>
      </c>
      <c r="AB53" s="10">
        <v>878.35451808475898</v>
      </c>
      <c r="AC53" s="10">
        <v>1036.24563009293</v>
      </c>
      <c r="AD53" s="10">
        <v>1217.2801365835501</v>
      </c>
      <c r="AE53" s="10">
        <v>1405.8358360096199</v>
      </c>
      <c r="AF53" s="10">
        <v>1614.79667207633</v>
      </c>
      <c r="AG53" s="10">
        <v>1841.9733045887799</v>
      </c>
      <c r="AH53" s="10">
        <v>2079.2307665517101</v>
      </c>
      <c r="AI53" s="10">
        <v>2329.7061711369902</v>
      </c>
      <c r="AJ53" s="10">
        <v>2578.6346811294302</v>
      </c>
      <c r="AK53" s="10">
        <v>2848.7800083747102</v>
      </c>
      <c r="AL53" s="10">
        <v>3121.65331209334</v>
      </c>
      <c r="AM53" s="10">
        <v>3361.4687265232701</v>
      </c>
      <c r="AN53" s="10">
        <v>3592.8966297653501</v>
      </c>
      <c r="AO53" s="10">
        <v>3810.8894368259698</v>
      </c>
      <c r="AP53" s="10">
        <v>4015.7009246462098</v>
      </c>
      <c r="AQ53" s="10">
        <v>4266.0890802013701</v>
      </c>
      <c r="AR53" s="10">
        <v>4437.1793227764401</v>
      </c>
      <c r="AS53" s="10">
        <v>4588.7221235889001</v>
      </c>
    </row>
    <row r="54" spans="1:45" x14ac:dyDescent="0.2">
      <c r="A54" s="10" t="s">
        <v>119</v>
      </c>
      <c r="B54" s="10" t="s">
        <v>121</v>
      </c>
      <c r="C54" s="10" t="s">
        <v>111</v>
      </c>
      <c r="D54" s="11"/>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9.7200000000000006</v>
      </c>
      <c r="X54" s="10">
        <v>42.73</v>
      </c>
      <c r="Y54" s="10">
        <v>76.22</v>
      </c>
      <c r="Z54" s="10">
        <v>84.09</v>
      </c>
      <c r="AA54" s="10">
        <v>0.56026996655382</v>
      </c>
      <c r="AB54" s="10">
        <v>0.59797449960842397</v>
      </c>
      <c r="AC54" s="10">
        <v>0.76274072976474405</v>
      </c>
      <c r="AD54" s="10">
        <v>0.91196610290690805</v>
      </c>
      <c r="AE54" s="10">
        <v>1.0650930073099401</v>
      </c>
      <c r="AF54" s="10">
        <v>1.2068896893019401</v>
      </c>
      <c r="AG54" s="10">
        <v>1.32955412775031</v>
      </c>
      <c r="AH54" s="10">
        <v>1.4241480561117299</v>
      </c>
      <c r="AI54" s="10">
        <v>1.4611147007063301</v>
      </c>
      <c r="AJ54" s="10">
        <v>1.4805220456355599</v>
      </c>
      <c r="AK54" s="10">
        <v>1.4899313786477999</v>
      </c>
      <c r="AL54" s="10">
        <v>1.4913286144792099</v>
      </c>
      <c r="AM54" s="10">
        <v>1.4875077508629</v>
      </c>
      <c r="AN54" s="10">
        <v>1.4808506750563899</v>
      </c>
      <c r="AO54" s="10">
        <v>1.4732622351548701</v>
      </c>
      <c r="AP54" s="10">
        <v>1.46773029310805</v>
      </c>
      <c r="AQ54" s="10">
        <v>1.4661351977646</v>
      </c>
      <c r="AR54" s="10">
        <v>1.4699032130888401</v>
      </c>
      <c r="AS54" s="10">
        <v>1.4765786197728801</v>
      </c>
    </row>
    <row r="55" spans="1:45" x14ac:dyDescent="0.2">
      <c r="A55" s="10" t="s">
        <v>119</v>
      </c>
      <c r="B55" s="10" t="s">
        <v>125</v>
      </c>
      <c r="C55" s="10" t="s">
        <v>111</v>
      </c>
      <c r="D55" s="11" t="str">
        <f>HYPERLINK("#Notes!A13","[note 10]")</f>
        <v>[note 10]</v>
      </c>
      <c r="E55" s="10">
        <v>13432.498853539701</v>
      </c>
      <c r="F55" s="10">
        <v>13432.498853539701</v>
      </c>
      <c r="G55" s="10">
        <v>13432.498853539701</v>
      </c>
      <c r="H55" s="10">
        <v>13432.498853539701</v>
      </c>
      <c r="I55" s="10">
        <v>13432.498853539701</v>
      </c>
      <c r="J55" s="10">
        <v>13432.498853539701</v>
      </c>
      <c r="K55" s="10">
        <v>13432.498853539701</v>
      </c>
      <c r="L55" s="10">
        <v>13432.498853539701</v>
      </c>
      <c r="M55" s="10">
        <v>13432.498853539701</v>
      </c>
      <c r="N55" s="10">
        <v>12750.9627400401</v>
      </c>
      <c r="O55" s="10">
        <v>12290.4079965606</v>
      </c>
      <c r="P55" s="10">
        <v>12794.651332760101</v>
      </c>
      <c r="Q55" s="10">
        <v>12401.236887360301</v>
      </c>
      <c r="R55" s="10">
        <v>12422.5280882774</v>
      </c>
      <c r="S55" s="10">
        <v>12427.921610776701</v>
      </c>
      <c r="T55" s="10">
        <v>12516.411292634</v>
      </c>
      <c r="U55" s="10">
        <v>12526.476927486399</v>
      </c>
      <c r="V55" s="10">
        <v>13461.492404700501</v>
      </c>
      <c r="W55" s="10">
        <v>13559.9153607021</v>
      </c>
      <c r="X55" s="10">
        <v>13603.7062964221</v>
      </c>
      <c r="Y55" s="10">
        <v>5641.1521634404598</v>
      </c>
      <c r="Z55" s="10">
        <v>5176.0067507597496</v>
      </c>
      <c r="AA55" s="10">
        <v>13038.582246506099</v>
      </c>
      <c r="AB55" s="10">
        <v>12690.4131827404</v>
      </c>
      <c r="AC55" s="10">
        <v>12733.718094850399</v>
      </c>
      <c r="AD55" s="10">
        <v>13043.604419892499</v>
      </c>
      <c r="AE55" s="10">
        <v>13242.495481026101</v>
      </c>
      <c r="AF55" s="10">
        <v>13373.388979244301</v>
      </c>
      <c r="AG55" s="10">
        <v>13415.2057278429</v>
      </c>
      <c r="AH55" s="10">
        <v>13436.479867546601</v>
      </c>
      <c r="AI55" s="10">
        <v>13495.482598955299</v>
      </c>
      <c r="AJ55" s="10">
        <v>13444.596245249601</v>
      </c>
      <c r="AK55" s="10">
        <v>13512.3514686912</v>
      </c>
      <c r="AL55" s="10">
        <v>13400.709976587301</v>
      </c>
      <c r="AM55" s="10">
        <v>13291.641806308</v>
      </c>
      <c r="AN55" s="10">
        <v>13133.761455064399</v>
      </c>
      <c r="AO55" s="10">
        <v>13016.1253548153</v>
      </c>
      <c r="AP55" s="10">
        <v>12980.4716732284</v>
      </c>
      <c r="AQ55" s="10">
        <v>13147.000741119</v>
      </c>
      <c r="AR55" s="10">
        <v>13245.1629251376</v>
      </c>
      <c r="AS55" s="10">
        <v>13238.356404288799</v>
      </c>
    </row>
    <row r="56" spans="1:45" x14ac:dyDescent="0.2">
      <c r="A56" s="10" t="s">
        <v>119</v>
      </c>
      <c r="B56" s="10" t="s">
        <v>126</v>
      </c>
      <c r="C56" s="10" t="s">
        <v>111</v>
      </c>
      <c r="D56" s="11"/>
      <c r="E56" s="10">
        <v>638.84</v>
      </c>
      <c r="F56" s="10">
        <v>664.26</v>
      </c>
      <c r="G56" s="10">
        <v>661.62000000000103</v>
      </c>
      <c r="H56" s="10">
        <v>666.91</v>
      </c>
      <c r="I56" s="10">
        <v>699.94000000000096</v>
      </c>
      <c r="J56" s="10">
        <v>633.78999999999905</v>
      </c>
      <c r="K56" s="10">
        <v>631.88000000000102</v>
      </c>
      <c r="L56" s="10">
        <v>646.35999999999899</v>
      </c>
      <c r="M56" s="10">
        <v>657.64</v>
      </c>
      <c r="N56" s="10">
        <v>656.16000000000099</v>
      </c>
      <c r="O56" s="10">
        <v>659.76000000000101</v>
      </c>
      <c r="P56" s="10">
        <v>650.59</v>
      </c>
      <c r="Q56" s="10">
        <v>672.61999999999898</v>
      </c>
      <c r="R56" s="10">
        <v>667.42000000000098</v>
      </c>
      <c r="S56" s="10">
        <v>675.780000000001</v>
      </c>
      <c r="T56" s="10">
        <v>673.67000000000098</v>
      </c>
      <c r="U56" s="10">
        <v>666.41000000000099</v>
      </c>
      <c r="V56" s="10">
        <v>661.42</v>
      </c>
      <c r="W56" s="10">
        <v>658.27</v>
      </c>
      <c r="X56" s="10">
        <v>601.16999999999996</v>
      </c>
      <c r="Y56" s="10">
        <v>471.87000000000103</v>
      </c>
      <c r="Z56" s="10">
        <v>551.66</v>
      </c>
      <c r="AA56" s="10">
        <v>640.28666666666595</v>
      </c>
      <c r="AB56" s="10">
        <v>645.450928940057</v>
      </c>
      <c r="AC56" s="10">
        <v>649.38210014375795</v>
      </c>
      <c r="AD56" s="10">
        <v>653.55848405606105</v>
      </c>
      <c r="AE56" s="10">
        <v>658.29545521142097</v>
      </c>
      <c r="AF56" s="10">
        <v>662.45053440460595</v>
      </c>
      <c r="AG56" s="10">
        <v>666.68427823632499</v>
      </c>
      <c r="AH56" s="10">
        <v>670.99873459697994</v>
      </c>
      <c r="AI56" s="10">
        <v>675.32499709170099</v>
      </c>
      <c r="AJ56" s="10">
        <v>679.57975508885704</v>
      </c>
      <c r="AK56" s="10">
        <v>684.07083402441197</v>
      </c>
      <c r="AL56" s="10">
        <v>688.64575794051405</v>
      </c>
      <c r="AM56" s="10">
        <v>684.08961844138105</v>
      </c>
      <c r="AN56" s="10">
        <v>676.75212161572097</v>
      </c>
      <c r="AO56" s="10">
        <v>679.35783260589403</v>
      </c>
      <c r="AP56" s="10">
        <v>675.78083866711495</v>
      </c>
      <c r="AQ56" s="10">
        <v>677.650565251795</v>
      </c>
      <c r="AR56" s="10">
        <v>676.24948982265198</v>
      </c>
      <c r="AS56" s="10">
        <v>680.42049622520699</v>
      </c>
    </row>
    <row r="57" spans="1:45" x14ac:dyDescent="0.2">
      <c r="A57" s="10" t="s">
        <v>119</v>
      </c>
      <c r="B57" s="10" t="s">
        <v>127</v>
      </c>
      <c r="C57" s="10" t="s">
        <v>111</v>
      </c>
      <c r="D57" s="11"/>
      <c r="E57" s="10">
        <v>41070.660000000003</v>
      </c>
      <c r="F57" s="10">
        <v>41096.559999999903</v>
      </c>
      <c r="G57" s="10">
        <v>41936.080000000104</v>
      </c>
      <c r="H57" s="10">
        <v>41822.639999999999</v>
      </c>
      <c r="I57" s="10">
        <v>42220.85</v>
      </c>
      <c r="J57" s="10">
        <v>42506.76</v>
      </c>
      <c r="K57" s="10">
        <v>42512.639999999999</v>
      </c>
      <c r="L57" s="10">
        <v>42884.4</v>
      </c>
      <c r="M57" s="10">
        <v>41097.67</v>
      </c>
      <c r="N57" s="10">
        <v>39634.890000000101</v>
      </c>
      <c r="O57" s="10">
        <v>39159.26</v>
      </c>
      <c r="P57" s="10">
        <v>38646.0099999999</v>
      </c>
      <c r="Q57" s="10">
        <v>38508.15</v>
      </c>
      <c r="R57" s="10">
        <v>38176.910000000098</v>
      </c>
      <c r="S57" s="10">
        <v>38713.24</v>
      </c>
      <c r="T57" s="10">
        <v>39509.620000000003</v>
      </c>
      <c r="U57" s="10">
        <v>40429.269999999997</v>
      </c>
      <c r="V57" s="10">
        <v>40521.79</v>
      </c>
      <c r="W57" s="10">
        <v>39958.750000000102</v>
      </c>
      <c r="X57" s="10">
        <v>39146.19</v>
      </c>
      <c r="Y57" s="10">
        <v>31792.19</v>
      </c>
      <c r="Z57" s="10">
        <v>35228.589999999997</v>
      </c>
      <c r="AA57" s="10">
        <v>36763.355523803599</v>
      </c>
      <c r="AB57" s="10">
        <v>36922.015887835703</v>
      </c>
      <c r="AC57" s="10">
        <v>36604.794558646798</v>
      </c>
      <c r="AD57" s="10">
        <v>36130.190506940497</v>
      </c>
      <c r="AE57" s="10">
        <v>35383.736617010101</v>
      </c>
      <c r="AF57" s="10">
        <v>34610.1640991698</v>
      </c>
      <c r="AG57" s="10">
        <v>33800.4214378178</v>
      </c>
      <c r="AH57" s="10">
        <v>32953.366575582499</v>
      </c>
      <c r="AI57" s="10">
        <v>31975.392995260099</v>
      </c>
      <c r="AJ57" s="10">
        <v>31094.985331046599</v>
      </c>
      <c r="AK57" s="10">
        <v>30266.069377135798</v>
      </c>
      <c r="AL57" s="10">
        <v>29544.332329194101</v>
      </c>
      <c r="AM57" s="10">
        <v>28859.946819965899</v>
      </c>
      <c r="AN57" s="10">
        <v>28258.972471703401</v>
      </c>
      <c r="AO57" s="10">
        <v>27667.512104680001</v>
      </c>
      <c r="AP57" s="10">
        <v>27114.025791919601</v>
      </c>
      <c r="AQ57" s="10">
        <v>26615.122481119099</v>
      </c>
      <c r="AR57" s="10">
        <v>26301.3173195501</v>
      </c>
      <c r="AS57" s="10">
        <v>25996.440413912602</v>
      </c>
    </row>
    <row r="58" spans="1:45" x14ac:dyDescent="0.2">
      <c r="A58" s="10" t="s">
        <v>119</v>
      </c>
      <c r="B58" s="10" t="s">
        <v>128</v>
      </c>
      <c r="C58" s="10" t="s">
        <v>111</v>
      </c>
      <c r="D58" s="11"/>
      <c r="E58" s="10">
        <v>1032.45</v>
      </c>
      <c r="F58" s="10">
        <v>843.89</v>
      </c>
      <c r="G58" s="10">
        <v>702.46</v>
      </c>
      <c r="H58" s="10">
        <v>1234.31</v>
      </c>
      <c r="I58" s="10">
        <v>1195.98</v>
      </c>
      <c r="J58" s="10">
        <v>1370.31</v>
      </c>
      <c r="K58" s="10">
        <v>1812.29</v>
      </c>
      <c r="L58" s="10">
        <v>1618.17</v>
      </c>
      <c r="M58" s="10">
        <v>1013.93</v>
      </c>
      <c r="N58" s="10">
        <v>950.88</v>
      </c>
      <c r="O58" s="10">
        <v>948.24</v>
      </c>
      <c r="P58" s="10">
        <v>893.9</v>
      </c>
      <c r="Q58" s="10">
        <v>833.19</v>
      </c>
      <c r="R58" s="10">
        <v>736.18</v>
      </c>
      <c r="S58" s="10">
        <v>698.65</v>
      </c>
      <c r="T58" s="10">
        <v>905.95</v>
      </c>
      <c r="U58" s="10">
        <v>944.78</v>
      </c>
      <c r="V58" s="10">
        <v>926.68</v>
      </c>
      <c r="W58" s="10">
        <v>910.87</v>
      </c>
      <c r="X58" s="10">
        <v>936.69</v>
      </c>
      <c r="Y58" s="10">
        <v>576.30999999999995</v>
      </c>
      <c r="Z58" s="10">
        <v>636.24</v>
      </c>
      <c r="AA58" s="10">
        <v>924.74666666666701</v>
      </c>
      <c r="AB58" s="10">
        <v>924.74666666666701</v>
      </c>
      <c r="AC58" s="10">
        <v>924.74666666666701</v>
      </c>
      <c r="AD58" s="10">
        <v>924.74666666666701</v>
      </c>
      <c r="AE58" s="10">
        <v>924.74666666666701</v>
      </c>
      <c r="AF58" s="10">
        <v>924.74666666666701</v>
      </c>
      <c r="AG58" s="10">
        <v>924.74666666666701</v>
      </c>
      <c r="AH58" s="10">
        <v>924.74666666666701</v>
      </c>
      <c r="AI58" s="10">
        <v>924.74666666666701</v>
      </c>
      <c r="AJ58" s="10">
        <v>924.74666666666701</v>
      </c>
      <c r="AK58" s="10">
        <v>924.74666666666701</v>
      </c>
      <c r="AL58" s="10">
        <v>924.74666666666701</v>
      </c>
      <c r="AM58" s="10">
        <v>924.74666666666701</v>
      </c>
      <c r="AN58" s="10">
        <v>924.74666666666701</v>
      </c>
      <c r="AO58" s="10">
        <v>924.74666666666701</v>
      </c>
      <c r="AP58" s="10">
        <v>924.74666666666701</v>
      </c>
      <c r="AQ58" s="10">
        <v>924.74666666666701</v>
      </c>
      <c r="AR58" s="10">
        <v>924.74666666666701</v>
      </c>
      <c r="AS58" s="10">
        <v>924.74666666666701</v>
      </c>
    </row>
    <row r="59" spans="1:45" x14ac:dyDescent="0.2">
      <c r="A59" s="10" t="s">
        <v>119</v>
      </c>
      <c r="B59" s="10" t="s">
        <v>123</v>
      </c>
      <c r="C59" s="10" t="s">
        <v>111</v>
      </c>
      <c r="D59" s="11" t="str">
        <f>HYPERLINK("#Notes!A14","[note 11]")</f>
        <v>[note 11]</v>
      </c>
      <c r="E59" s="10">
        <v>0</v>
      </c>
      <c r="F59" s="10">
        <v>0</v>
      </c>
      <c r="G59" s="10">
        <v>2.4679696793555901</v>
      </c>
      <c r="H59" s="10">
        <v>15.6304746359188</v>
      </c>
      <c r="I59" s="10">
        <v>17.275787755489201</v>
      </c>
      <c r="J59" s="10">
        <v>75.023197939612999</v>
      </c>
      <c r="K59" s="10">
        <v>192.53690553707</v>
      </c>
      <c r="L59" s="10">
        <v>371.63778288552697</v>
      </c>
      <c r="M59" s="10">
        <v>844.90147058310299</v>
      </c>
      <c r="N59" s="10">
        <v>1039.09074334921</v>
      </c>
      <c r="O59" s="10">
        <v>1218.3721471616</v>
      </c>
      <c r="P59" s="10">
        <v>1128.19080622824</v>
      </c>
      <c r="Q59" s="10">
        <v>958.07645757080002</v>
      </c>
      <c r="R59" s="10">
        <v>1092.0129930624601</v>
      </c>
      <c r="S59" s="10">
        <v>1243.2929770220801</v>
      </c>
      <c r="T59" s="10">
        <v>998.13426809662303</v>
      </c>
      <c r="U59" s="10">
        <v>1009.94117824823</v>
      </c>
      <c r="V59" s="10">
        <v>997.50035293950702</v>
      </c>
      <c r="W59" s="10">
        <v>1365.8463959646101</v>
      </c>
      <c r="X59" s="10">
        <v>1737.36481397493</v>
      </c>
      <c r="Y59" s="10">
        <v>1639.8515136327801</v>
      </c>
      <c r="Z59" s="10">
        <v>1464.22205701751</v>
      </c>
      <c r="AA59" s="10">
        <v>2600.89374901772</v>
      </c>
      <c r="AB59" s="10">
        <v>2756.0479641432498</v>
      </c>
      <c r="AC59" s="10">
        <v>2860.7368740602701</v>
      </c>
      <c r="AD59" s="10">
        <v>2937.9630272439399</v>
      </c>
      <c r="AE59" s="10">
        <v>3007.9364485777701</v>
      </c>
      <c r="AF59" s="10">
        <v>3068.8565731564599</v>
      </c>
      <c r="AG59" s="10">
        <v>3127.2228179766498</v>
      </c>
      <c r="AH59" s="10">
        <v>3177.4567512339599</v>
      </c>
      <c r="AI59" s="10">
        <v>3198.0941785106402</v>
      </c>
      <c r="AJ59" s="10">
        <v>3213.505980551</v>
      </c>
      <c r="AK59" s="10">
        <v>3243.6722326198901</v>
      </c>
      <c r="AL59" s="10">
        <v>3182.63919479383</v>
      </c>
      <c r="AM59" s="10">
        <v>3125.8843104431498</v>
      </c>
      <c r="AN59" s="10">
        <v>3057.83703272612</v>
      </c>
      <c r="AO59" s="10">
        <v>3030.2439720717398</v>
      </c>
      <c r="AP59" s="10">
        <v>3013.4471295548801</v>
      </c>
      <c r="AQ59" s="10">
        <v>3012.0768746733702</v>
      </c>
      <c r="AR59" s="10">
        <v>3029.5573180075098</v>
      </c>
      <c r="AS59" s="10">
        <v>3047.52398521961</v>
      </c>
    </row>
    <row r="60" spans="1:45" x14ac:dyDescent="0.2">
      <c r="A60" s="10" t="s">
        <v>119</v>
      </c>
      <c r="B60" s="10" t="s">
        <v>124</v>
      </c>
      <c r="C60" s="10" t="s">
        <v>111</v>
      </c>
      <c r="D60" s="11"/>
      <c r="E60" s="10">
        <v>0</v>
      </c>
      <c r="F60" s="10">
        <v>0</v>
      </c>
      <c r="G60" s="10">
        <v>0</v>
      </c>
      <c r="H60" s="10">
        <v>0</v>
      </c>
      <c r="I60" s="10">
        <v>0</v>
      </c>
      <c r="J60" s="10">
        <v>2.9200000000000101</v>
      </c>
      <c r="K60" s="10">
        <v>13.71</v>
      </c>
      <c r="L60" s="10">
        <v>13.71</v>
      </c>
      <c r="M60" s="10">
        <v>13.51</v>
      </c>
      <c r="N60" s="10">
        <v>13.48</v>
      </c>
      <c r="O60" s="10">
        <v>13.61</v>
      </c>
      <c r="P60" s="10">
        <v>11.07</v>
      </c>
      <c r="Q60" s="10">
        <v>11.6</v>
      </c>
      <c r="R60" s="10">
        <v>9.8799999999999901</v>
      </c>
      <c r="S60" s="10">
        <v>9.3600000000000101</v>
      </c>
      <c r="T60" s="10">
        <v>9.3600000000000101</v>
      </c>
      <c r="U60" s="10">
        <v>10.8</v>
      </c>
      <c r="V60" s="10">
        <v>10.77</v>
      </c>
      <c r="W60" s="10">
        <v>10.77</v>
      </c>
      <c r="X60" s="10">
        <v>10.77</v>
      </c>
      <c r="Y60" s="10">
        <v>9.46999999999999</v>
      </c>
      <c r="Z60" s="10">
        <v>10.050000000000001</v>
      </c>
      <c r="AA60" s="10">
        <v>10.77</v>
      </c>
      <c r="AB60" s="10">
        <v>10.77</v>
      </c>
      <c r="AC60" s="10">
        <v>10.77</v>
      </c>
      <c r="AD60" s="10">
        <v>10.77</v>
      </c>
      <c r="AE60" s="10">
        <v>10.77</v>
      </c>
      <c r="AF60" s="10">
        <v>10.77</v>
      </c>
      <c r="AG60" s="10">
        <v>10.77</v>
      </c>
      <c r="AH60" s="10">
        <v>10.77</v>
      </c>
      <c r="AI60" s="10">
        <v>10.77</v>
      </c>
      <c r="AJ60" s="10">
        <v>10.77</v>
      </c>
      <c r="AK60" s="10">
        <v>10.77</v>
      </c>
      <c r="AL60" s="10">
        <v>10.77</v>
      </c>
      <c r="AM60" s="10">
        <v>10.77</v>
      </c>
      <c r="AN60" s="10">
        <v>10.77</v>
      </c>
      <c r="AO60" s="10">
        <v>10.77</v>
      </c>
      <c r="AP60" s="10">
        <v>10.77</v>
      </c>
      <c r="AQ60" s="10">
        <v>10.77</v>
      </c>
      <c r="AR60" s="10">
        <v>10.77</v>
      </c>
      <c r="AS60" s="10">
        <v>10.77</v>
      </c>
    </row>
    <row r="61" spans="1:45" ht="35" customHeight="1" x14ac:dyDescent="0.2">
      <c r="A61" s="10" t="s">
        <v>129</v>
      </c>
      <c r="B61" s="10" t="s">
        <v>125</v>
      </c>
      <c r="C61" s="10" t="s">
        <v>111</v>
      </c>
      <c r="D61" s="11"/>
      <c r="E61" s="10">
        <v>12132.4316351128</v>
      </c>
      <c r="F61" s="10">
        <v>12132.4316351128</v>
      </c>
      <c r="G61" s="10">
        <v>12132.4316351128</v>
      </c>
      <c r="H61" s="10">
        <v>12132.4316351128</v>
      </c>
      <c r="I61" s="10">
        <v>12132.4316351128</v>
      </c>
      <c r="J61" s="10">
        <v>12132.4316351128</v>
      </c>
      <c r="K61" s="10">
        <v>12132.4316351128</v>
      </c>
      <c r="L61" s="10">
        <v>12132.4316351128</v>
      </c>
      <c r="M61" s="10">
        <v>12132.4316351128</v>
      </c>
      <c r="N61" s="10">
        <v>11527.033403269301</v>
      </c>
      <c r="O61" s="10">
        <v>11062.4542171103</v>
      </c>
      <c r="P61" s="10">
        <v>11592.6854206632</v>
      </c>
      <c r="Q61" s="10">
        <v>11249.436602038801</v>
      </c>
      <c r="R61" s="10">
        <v>11323.588890160099</v>
      </c>
      <c r="S61" s="10">
        <v>11379.5267222818</v>
      </c>
      <c r="T61" s="10">
        <v>11578.6521137855</v>
      </c>
      <c r="U61" s="10">
        <v>11614.1972709616</v>
      </c>
      <c r="V61" s="10">
        <v>12510.813705533301</v>
      </c>
      <c r="W61" s="10">
        <v>12642.2061734827</v>
      </c>
      <c r="X61" s="10">
        <v>12700.868751046901</v>
      </c>
      <c r="Y61" s="10">
        <v>5086.0323019217003</v>
      </c>
      <c r="Z61" s="10">
        <v>4624.1001309232797</v>
      </c>
      <c r="AA61" s="10">
        <v>12181.199172766101</v>
      </c>
      <c r="AB61" s="10">
        <v>11837.475862703101</v>
      </c>
      <c r="AC61" s="10">
        <v>11884.6019434878</v>
      </c>
      <c r="AD61" s="10">
        <v>12196.579297100499</v>
      </c>
      <c r="AE61" s="10">
        <v>12404.7052283023</v>
      </c>
      <c r="AF61" s="10">
        <v>12537.176975795401</v>
      </c>
      <c r="AG61" s="10">
        <v>12580.116704892</v>
      </c>
      <c r="AH61" s="10">
        <v>12604.980699456901</v>
      </c>
      <c r="AI61" s="10">
        <v>12658.206941370199</v>
      </c>
      <c r="AJ61" s="10">
        <v>12614.136154468501</v>
      </c>
      <c r="AK61" s="10">
        <v>12680.1759506997</v>
      </c>
      <c r="AL61" s="10">
        <v>12587.956061366</v>
      </c>
      <c r="AM61" s="10">
        <v>12477.2164905193</v>
      </c>
      <c r="AN61" s="10">
        <v>12320.3956519322</v>
      </c>
      <c r="AO61" s="10">
        <v>12202.5618341231</v>
      </c>
      <c r="AP61" s="10">
        <v>12166.7242952375</v>
      </c>
      <c r="AQ61" s="10">
        <v>12328.575757583199</v>
      </c>
      <c r="AR61" s="10">
        <v>12423.759225137699</v>
      </c>
      <c r="AS61" s="10">
        <v>12421.7405211595</v>
      </c>
    </row>
    <row r="62" spans="1:45" x14ac:dyDescent="0.2">
      <c r="A62" s="10" t="s">
        <v>129</v>
      </c>
      <c r="B62" s="10" t="s">
        <v>123</v>
      </c>
      <c r="C62" s="10" t="s">
        <v>111</v>
      </c>
      <c r="D62" s="11"/>
      <c r="E62" s="10">
        <v>0</v>
      </c>
      <c r="F62" s="10">
        <v>0</v>
      </c>
      <c r="G62" s="10">
        <v>0</v>
      </c>
      <c r="H62" s="10">
        <v>0</v>
      </c>
      <c r="I62" s="10">
        <v>0</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25.430336243309299</v>
      </c>
      <c r="AB62" s="10">
        <v>49.529000816040501</v>
      </c>
      <c r="AC62" s="10">
        <v>74.746051317620896</v>
      </c>
      <c r="AD62" s="10">
        <v>102.492952229598</v>
      </c>
      <c r="AE62" s="10">
        <v>130.576080276878</v>
      </c>
      <c r="AF62" s="10">
        <v>158.69910459480801</v>
      </c>
      <c r="AG62" s="10">
        <v>186.17426956611601</v>
      </c>
      <c r="AH62" s="10">
        <v>213.64435593118</v>
      </c>
      <c r="AI62" s="10">
        <v>241.876749313468</v>
      </c>
      <c r="AJ62" s="10">
        <v>262.51492607822701</v>
      </c>
      <c r="AK62" s="10">
        <v>287.44905258448898</v>
      </c>
      <c r="AL62" s="10">
        <v>310.88631280374398</v>
      </c>
      <c r="AM62" s="10">
        <v>335.77736121672802</v>
      </c>
      <c r="AN62" s="10">
        <v>361.35106593133202</v>
      </c>
      <c r="AO62" s="10">
        <v>390.13919822126098</v>
      </c>
      <c r="AP62" s="10">
        <v>424.136849818359</v>
      </c>
      <c r="AQ62" s="10">
        <v>468.72604224239399</v>
      </c>
      <c r="AR62" s="10">
        <v>515.29230646801602</v>
      </c>
      <c r="AS62" s="10">
        <v>562.22259289693397</v>
      </c>
    </row>
    <row r="63" spans="1:45"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4F83C-F89E-124A-9074-C59C66FF735F}">
  <sheetPr filterMode="1"/>
  <dimension ref="A1:AE41"/>
  <sheetViews>
    <sheetView showGridLines="0" zoomScale="114" workbookViewId="0">
      <selection activeCell="A49" sqref="A49"/>
    </sheetView>
  </sheetViews>
  <sheetFormatPr baseColWidth="10" defaultRowHeight="15" outlineLevelCol="1" x14ac:dyDescent="0.2"/>
  <cols>
    <col min="1" max="1" width="29" customWidth="1"/>
    <col min="2" max="2" width="34.5" customWidth="1"/>
    <col min="3" max="4" width="0" hidden="1" customWidth="1" outlineLevel="1"/>
    <col min="5" max="5" width="10.6640625" hidden="1" customWidth="1" outlineLevel="1"/>
    <col min="6" max="25" width="0" hidden="1" customWidth="1" outlineLevel="1"/>
    <col min="26" max="26" width="10.83203125" customWidth="1" collapsed="1"/>
    <col min="27" max="27" width="30.1640625" style="16" customWidth="1"/>
  </cols>
  <sheetData>
    <row r="1" spans="1:31" s="14" customFormat="1" x14ac:dyDescent="0.2">
      <c r="A1" s="14" t="s">
        <v>138</v>
      </c>
      <c r="B1" s="14" t="s">
        <v>139</v>
      </c>
      <c r="C1" s="14">
        <v>2000</v>
      </c>
      <c r="D1" s="14">
        <v>2001</v>
      </c>
      <c r="E1" s="14">
        <v>2002</v>
      </c>
      <c r="F1" s="14">
        <v>2003</v>
      </c>
      <c r="G1" s="14">
        <v>2004</v>
      </c>
      <c r="H1" s="14">
        <v>2005</v>
      </c>
      <c r="I1" s="14">
        <v>2006</v>
      </c>
      <c r="J1" s="14">
        <v>2007</v>
      </c>
      <c r="K1" s="14">
        <v>2008</v>
      </c>
      <c r="L1" s="14">
        <v>2009</v>
      </c>
      <c r="M1" s="14">
        <v>2010</v>
      </c>
      <c r="N1" s="14">
        <v>2011</v>
      </c>
      <c r="O1" s="14">
        <v>2012</v>
      </c>
      <c r="P1" s="14">
        <v>2013</v>
      </c>
      <c r="Q1" s="14">
        <v>2014</v>
      </c>
      <c r="R1" s="14">
        <v>2015</v>
      </c>
      <c r="S1" s="14">
        <v>2016</v>
      </c>
      <c r="T1" s="14">
        <v>2017</v>
      </c>
      <c r="U1" s="14">
        <v>2018</v>
      </c>
      <c r="V1" s="14">
        <v>2019</v>
      </c>
      <c r="W1" s="14">
        <v>2020</v>
      </c>
      <c r="X1" s="14">
        <v>2021</v>
      </c>
      <c r="Y1" s="14">
        <v>2022</v>
      </c>
      <c r="AA1" s="15" t="s">
        <v>140</v>
      </c>
    </row>
    <row r="2" spans="1:31" x14ac:dyDescent="0.2">
      <c r="A2" t="str">
        <f>Reference!A23</f>
        <v>Agriculture</v>
      </c>
      <c r="B2" t="str">
        <f>Reference!B23</f>
        <v>Electricity</v>
      </c>
      <c r="C2">
        <f>Reference!E23*ktoe_TWh</f>
        <v>4.3579936000000004</v>
      </c>
      <c r="D2">
        <f>Reference!F23*ktoe_TWh</f>
        <v>4.1000402000000005</v>
      </c>
      <c r="E2">
        <f>Reference!G23*ktoe_TWh</f>
        <v>4.0446814</v>
      </c>
      <c r="F2">
        <f>Reference!H23*ktoe_TWh</f>
        <v>4.0053719999999995</v>
      </c>
      <c r="G2">
        <f>Reference!I23*ktoe_TWh</f>
        <v>4.0439835999999998</v>
      </c>
      <c r="H2">
        <f>Reference!J23*ktoe_TWh</f>
        <v>4.0017666999999992</v>
      </c>
      <c r="I2">
        <f>Reference!K23*ktoe_TWh</f>
        <v>4.0088609999999996</v>
      </c>
      <c r="J2">
        <f>Reference!L23*ktoe_TWh</f>
        <v>4.0549157999999998</v>
      </c>
      <c r="K2">
        <f>Reference!M23*ktoe_TWh</f>
        <v>4.0668946999999998</v>
      </c>
      <c r="L2">
        <f>Reference!N23*ktoe_TWh</f>
        <v>3.8005677000000002</v>
      </c>
      <c r="M2">
        <f>Reference!O23*ktoe_TWh</f>
        <v>4.028632</v>
      </c>
      <c r="N2">
        <f>Reference!P23*ktoe_TWh</f>
        <v>3.9479197999999998</v>
      </c>
      <c r="O2">
        <f>Reference!Q23*ktoe_TWh</f>
        <v>3.8710455000000001</v>
      </c>
      <c r="P2">
        <f>Reference!R23*ktoe_TWh</f>
        <v>3.8740692999999999</v>
      </c>
      <c r="Q2">
        <f>Reference!S23*ktoe_TWh</f>
        <v>3.8444127999999997</v>
      </c>
      <c r="R2">
        <f>Reference!T23*ktoe_TWh</f>
        <v>4.1169036999999999</v>
      </c>
      <c r="S2">
        <f>Reference!U23*ktoe_TWh</f>
        <v>4.3099616999999997</v>
      </c>
      <c r="T2">
        <f>Reference!V23*ktoe_TWh</f>
        <v>4.3476428999999994</v>
      </c>
      <c r="U2">
        <f>Reference!W23*ktoe_TWh</f>
        <v>4.315893</v>
      </c>
      <c r="V2">
        <f>Reference!X23*ktoe_TWh</f>
        <v>4.2050590999999997</v>
      </c>
      <c r="W2">
        <f>Reference!Y23*ktoe_TWh</f>
        <v>4.0259571000000003</v>
      </c>
      <c r="X2">
        <f>Reference!Z23*ktoe_TWh</f>
        <v>3.8830244</v>
      </c>
      <c r="Y2">
        <f>Reference!AA23*ktoe_TWh</f>
        <v>3.8878942250677118</v>
      </c>
      <c r="AA2" s="17">
        <f>AVERAGE(U2:Y2)</f>
        <v>4.0635655650135423</v>
      </c>
    </row>
    <row r="3" spans="1:31" hidden="1" x14ac:dyDescent="0.2">
      <c r="A3" t="str">
        <f>Reference!A24</f>
        <v>Agriculture</v>
      </c>
      <c r="B3" t="str">
        <f>Reference!B24</f>
        <v>Natural gas</v>
      </c>
      <c r="C3">
        <f>Reference!E24*ktoe_TWh</f>
        <v>1.5220180999999999</v>
      </c>
      <c r="D3">
        <f>Reference!F24*ktoe_TWh</f>
        <v>2.3290237999999999</v>
      </c>
      <c r="E3">
        <f>Reference!G24*ktoe_TWh</f>
        <v>2.3457709999999996</v>
      </c>
      <c r="F3">
        <f>Reference!H24*ktoe_TWh</f>
        <v>2.3240229000000001</v>
      </c>
      <c r="G3">
        <f>Reference!I24*ktoe_TWh</f>
        <v>2.3546098</v>
      </c>
      <c r="H3">
        <f>Reference!J24*ktoe_TWh</f>
        <v>2.2612209000000001</v>
      </c>
      <c r="I3">
        <f>Reference!K24*ktoe_TWh</f>
        <v>2.013153</v>
      </c>
      <c r="J3">
        <f>Reference!L24*ktoe_TWh</f>
        <v>1.9983829000000002</v>
      </c>
      <c r="K3">
        <f>Reference!M24*ktoe_TWh</f>
        <v>1.4132776</v>
      </c>
      <c r="L3">
        <f>Reference!N24*ktoe_TWh</f>
        <v>1.4678222999999999</v>
      </c>
      <c r="M3">
        <f>Reference!O24*ktoe_TWh</f>
        <v>1.3687346999999999</v>
      </c>
      <c r="N3">
        <f>Reference!P24*ktoe_TWh</f>
        <v>1.3507081999999999</v>
      </c>
      <c r="O3">
        <f>Reference!Q24*ktoe_TWh</f>
        <v>1.1621859000000012</v>
      </c>
      <c r="P3">
        <f>Reference!R24*ktoe_TWh</f>
        <v>1.0964764</v>
      </c>
      <c r="Q3">
        <f>Reference!S24*ktoe_TWh</f>
        <v>1.0734489999999999</v>
      </c>
      <c r="R3">
        <f>Reference!T24*ktoe_TWh</f>
        <v>0.9825024</v>
      </c>
      <c r="S3">
        <f>Reference!U24*ktoe_TWh</f>
        <v>1.0097165999999986</v>
      </c>
      <c r="T3">
        <f>Reference!V24*ktoe_TWh</f>
        <v>1.0232074</v>
      </c>
      <c r="U3">
        <f>Reference!W24*ktoe_TWh</f>
        <v>0.98761960000000004</v>
      </c>
      <c r="V3">
        <f>Reference!X24*ktoe_TWh</f>
        <v>0.9976214000000011</v>
      </c>
      <c r="W3">
        <f>Reference!Y24*ktoe_TWh</f>
        <v>1.2042865</v>
      </c>
      <c r="X3">
        <f>Reference!Z24*ktoe_TWh</f>
        <v>1.3230288000000001</v>
      </c>
      <c r="Y3">
        <f>Reference!AA24*ktoe_TWh</f>
        <v>1.303251981547809</v>
      </c>
      <c r="AA3" s="17">
        <f t="shared" ref="AA3:AA41" si="0">AVERAGE(U3:Y3)</f>
        <v>1.1631616563095621</v>
      </c>
    </row>
    <row r="4" spans="1:31" hidden="1" x14ac:dyDescent="0.2">
      <c r="A4" t="str">
        <f>Reference!A25</f>
        <v>Agriculture</v>
      </c>
      <c r="B4" t="str">
        <f>Reference!B25</f>
        <v>Petroleum products</v>
      </c>
      <c r="C4">
        <f>Reference!E25*ktoe_TWh</f>
        <v>7.3686517</v>
      </c>
      <c r="D4">
        <f>Reference!F25*ktoe_TWh</f>
        <v>7.5610118999999996</v>
      </c>
      <c r="E4">
        <f>Reference!G25*ktoe_TWh</f>
        <v>6.5478062999999995</v>
      </c>
      <c r="F4">
        <f>Reference!H25*ktoe_TWh</f>
        <v>3.8187105000000003</v>
      </c>
      <c r="G4">
        <f>Reference!I25*ktoe_TWh</f>
        <v>3.2167416999999996</v>
      </c>
      <c r="H4">
        <f>Reference!J25*ktoe_TWh</f>
        <v>4.4385895</v>
      </c>
      <c r="I4">
        <f>Reference!K25*ktoe_TWh</f>
        <v>3.5568028999999997</v>
      </c>
      <c r="J4">
        <f>Reference!L25*ktoe_TWh</f>
        <v>3.4235231000000002</v>
      </c>
      <c r="K4">
        <f>Reference!M25*ktoe_TWh</f>
        <v>3.4846968999999999</v>
      </c>
      <c r="L4">
        <f>Reference!N25*ktoe_TWh</f>
        <v>3.3264125999999998</v>
      </c>
      <c r="M4">
        <f>Reference!O25*ktoe_TWh</f>
        <v>3.636701</v>
      </c>
      <c r="N4">
        <f>Reference!P25*ktoe_TWh</f>
        <v>3.5215640000000001</v>
      </c>
      <c r="O4">
        <f>Reference!Q25*ktoe_TWh</f>
        <v>4.2166891</v>
      </c>
      <c r="P4">
        <f>Reference!R25*ktoe_TWh</f>
        <v>4.1359769000000002</v>
      </c>
      <c r="Q4">
        <f>Reference!S25*ktoe_TWh</f>
        <v>4.6511858999999998</v>
      </c>
      <c r="R4">
        <f>Reference!T25*ktoe_TWh</f>
        <v>5.5011063000000116</v>
      </c>
      <c r="S4">
        <f>Reference!U25*ktoe_TWh</f>
        <v>11.244814399999989</v>
      </c>
      <c r="T4">
        <f>Reference!V25*ktoe_TWh</f>
        <v>10.7968268</v>
      </c>
      <c r="U4">
        <f>Reference!W25*ktoe_TWh</f>
        <v>10.355119400000012</v>
      </c>
      <c r="V4">
        <f>Reference!X25*ktoe_TWh</f>
        <v>10.1846236</v>
      </c>
      <c r="W4">
        <f>Reference!Y25*ktoe_TWh</f>
        <v>9.839677799999988</v>
      </c>
      <c r="X4">
        <f>Reference!Z25*ktoe_TWh</f>
        <v>10.7049498</v>
      </c>
      <c r="Y4">
        <f>Reference!AA25*ktoe_TWh</f>
        <v>10.695070231187421</v>
      </c>
      <c r="AA4" s="17">
        <f t="shared" si="0"/>
        <v>10.355888166237484</v>
      </c>
    </row>
    <row r="5" spans="1:31" x14ac:dyDescent="0.2">
      <c r="A5" t="str">
        <f>Reference!A26</f>
        <v>Agriculture</v>
      </c>
      <c r="B5" t="str">
        <f>Reference!B26</f>
        <v>Renewables</v>
      </c>
      <c r="C5">
        <f>Reference!E26*ktoe_TWh</f>
        <v>0.83910450000000003</v>
      </c>
      <c r="D5">
        <f>Reference!F26*ktoe_TWh</f>
        <v>0.83910450000000003</v>
      </c>
      <c r="E5">
        <f>Reference!G26*ktoe_TWh</f>
        <v>0.83910450000000003</v>
      </c>
      <c r="F5">
        <f>Reference!H26*ktoe_TWh</f>
        <v>0.83910450000000003</v>
      </c>
      <c r="G5">
        <f>Reference!I26*ktoe_TWh</f>
        <v>0.85875920000000006</v>
      </c>
      <c r="H5">
        <f>Reference!J26*ktoe_TWh</f>
        <v>0.93772689999999992</v>
      </c>
      <c r="I5">
        <f>Reference!K26*ktoe_TWh</f>
        <v>1.0413502000000001</v>
      </c>
      <c r="J5">
        <f>Reference!L26*ktoe_TWh</f>
        <v>1.0401871999999999</v>
      </c>
      <c r="K5">
        <f>Reference!M26*ktoe_TWh</f>
        <v>1.6319215999999999</v>
      </c>
      <c r="L5">
        <f>Reference!N26*ktoe_TWh</f>
        <v>1.5078294999999999</v>
      </c>
      <c r="M5">
        <f>Reference!O26*ktoe_TWh</f>
        <v>2.1823695000000001</v>
      </c>
      <c r="N5">
        <f>Reference!P26*ktoe_TWh</f>
        <v>1.8309109000000001</v>
      </c>
      <c r="O5">
        <f>Reference!Q26*ktoe_TWh</f>
        <v>2.1353843000000001</v>
      </c>
      <c r="P5">
        <f>Reference!R26*ktoe_TWh</f>
        <v>3.5170283000000113</v>
      </c>
      <c r="Q5">
        <f>Reference!S26*ktoe_TWh</f>
        <v>5.3394493000000001</v>
      </c>
      <c r="R5">
        <f>Reference!T26*ktoe_TWh</f>
        <v>1.4122309</v>
      </c>
      <c r="S5">
        <f>Reference!U26*ktoe_TWh</f>
        <v>1.3689673</v>
      </c>
      <c r="T5">
        <f>Reference!V26*ktoe_TWh</f>
        <v>1.5134118999999999</v>
      </c>
      <c r="U5">
        <f>Reference!W26*ktoe_TWh</f>
        <v>1.5563265999999998</v>
      </c>
      <c r="V5">
        <f>Reference!X26*ktoe_TWh</f>
        <v>1.4959669</v>
      </c>
      <c r="W5">
        <f>Reference!Y26*ktoe_TWh</f>
        <v>1.4553782</v>
      </c>
      <c r="X5">
        <f>Reference!Z26*ktoe_TWh</f>
        <v>1.5446966</v>
      </c>
      <c r="Y5">
        <f>Reference!AA26*ktoe_TWh</f>
        <v>1.545468673536063</v>
      </c>
      <c r="AA5" s="17">
        <f t="shared" si="0"/>
        <v>1.5195673947072126</v>
      </c>
    </row>
    <row r="6" spans="1:31" hidden="1" x14ac:dyDescent="0.2">
      <c r="A6" t="str">
        <f>Reference!A27</f>
        <v>Agriculture</v>
      </c>
      <c r="B6" t="str">
        <f>Reference!B27</f>
        <v>Solid / manufactured fuels</v>
      </c>
      <c r="C6">
        <f>Reference!E27*ktoe_TWh</f>
        <v>5.6754399999999997E-2</v>
      </c>
      <c r="D6">
        <f>Reference!F27*ktoe_TWh</f>
        <v>4.0239799999999999E-2</v>
      </c>
      <c r="E6">
        <f>Reference!G27*ktoe_TWh</f>
        <v>4.89623E-2</v>
      </c>
      <c r="F6">
        <f>Reference!H27*ktoe_TWh</f>
        <v>5.0241600000000004E-2</v>
      </c>
      <c r="G6">
        <f>Reference!I27*ktoe_TWh</f>
        <v>6.3034599999999996E-2</v>
      </c>
      <c r="H6">
        <f>Reference!J27*ktoe_TWh</f>
        <v>7.0012599999999994E-2</v>
      </c>
      <c r="I6">
        <f>Reference!K27*ktoe_TWh</f>
        <v>3.8844199999999995E-2</v>
      </c>
      <c r="J6">
        <f>Reference!L27*ktoe_TWh</f>
        <v>3.1168400000000002E-2</v>
      </c>
      <c r="K6">
        <f>Reference!M27*ktoe_TWh</f>
        <v>3.8844199999999995E-2</v>
      </c>
      <c r="L6">
        <f>Reference!N27*ktoe_TWh</f>
        <v>0</v>
      </c>
      <c r="M6">
        <f>Reference!O27*ktoe_TWh</f>
        <v>1.1048499999999999E-2</v>
      </c>
      <c r="N6">
        <f>Reference!P27*ktoe_TWh</f>
        <v>1.1746299999999999E-2</v>
      </c>
      <c r="O6">
        <f>Reference!Q27*ktoe_TWh</f>
        <v>1.1862599999999999E-2</v>
      </c>
      <c r="P6">
        <f>Reference!R27*ktoe_TWh</f>
        <v>0</v>
      </c>
      <c r="Q6">
        <f>Reference!S27*ktoe_TWh</f>
        <v>2.7413578044761816E-19</v>
      </c>
      <c r="R6">
        <f>Reference!T27*ktoe_TWh</f>
        <v>2.4921434586147039E-19</v>
      </c>
      <c r="S6">
        <f>Reference!U27*ktoe_TWh</f>
        <v>0</v>
      </c>
      <c r="T6">
        <f>Reference!V27*ktoe_TWh</f>
        <v>2.2329605389187786E-17</v>
      </c>
      <c r="U6">
        <f>Reference!W27*ktoe_TWh</f>
        <v>0</v>
      </c>
      <c r="V6">
        <f>Reference!X27*ktoe_TWh</f>
        <v>1.674720404189078E-17</v>
      </c>
      <c r="W6">
        <f>Reference!Y27*ktoe_TWh</f>
        <v>3.1899436270268267E-18</v>
      </c>
      <c r="X6">
        <f>Reference!Z27*ktoe_TWh</f>
        <v>0</v>
      </c>
      <c r="Y6">
        <f>Reference!AA27*ktoe_TWh</f>
        <v>0</v>
      </c>
      <c r="AA6" s="17">
        <f t="shared" si="0"/>
        <v>3.9874295337835217E-18</v>
      </c>
    </row>
    <row r="7" spans="1:31" x14ac:dyDescent="0.2">
      <c r="A7" t="str">
        <f>Reference!A28</f>
        <v>Commercial Services</v>
      </c>
      <c r="B7" t="str">
        <f>Reference!B28</f>
        <v>Electricity</v>
      </c>
      <c r="C7">
        <f>Reference!E28*ktoe_TWh</f>
        <v>69.571008899999995</v>
      </c>
      <c r="D7">
        <f>Reference!F28*ktoe_TWh</f>
        <v>72.014006699999996</v>
      </c>
      <c r="E7">
        <f>Reference!G28*ktoe_TWh</f>
        <v>70.363360800000109</v>
      </c>
      <c r="F7">
        <f>Reference!H28*ktoe_TWh</f>
        <v>71.298063900000116</v>
      </c>
      <c r="G7">
        <f>Reference!I28*ktoe_TWh</f>
        <v>75.020710600000115</v>
      </c>
      <c r="H7">
        <f>Reference!J28*ktoe_TWh</f>
        <v>78.85046960000011</v>
      </c>
      <c r="I7">
        <f>Reference!K28*ktoe_TWh</f>
        <v>77.606175899999883</v>
      </c>
      <c r="J7">
        <f>Reference!L28*ktoe_TWh</f>
        <v>77.677118899999883</v>
      </c>
      <c r="K7">
        <f>Reference!M28*ktoe_TWh</f>
        <v>79.495701999999994</v>
      </c>
      <c r="L7">
        <f>Reference!N28*ktoe_TWh</f>
        <v>76.176151100000112</v>
      </c>
      <c r="M7">
        <f>Reference!O28*ktoe_TWh</f>
        <v>78.271644499999994</v>
      </c>
      <c r="N7">
        <f>Reference!P28*ktoe_TWh</f>
        <v>77.320426799999993</v>
      </c>
      <c r="O7">
        <f>Reference!Q28*ktoe_TWh</f>
        <v>77.899368200000112</v>
      </c>
      <c r="P7">
        <f>Reference!R28*ktoe_TWh</f>
        <v>78.849306599999991</v>
      </c>
      <c r="Q7">
        <f>Reference!S28*ktoe_TWh</f>
        <v>74.854401599999875</v>
      </c>
      <c r="R7">
        <f>Reference!T28*ktoe_TWh</f>
        <v>74.77287530000001</v>
      </c>
      <c r="S7">
        <f>Reference!U28*ktoe_TWh</f>
        <v>73.98436129999989</v>
      </c>
      <c r="T7">
        <f>Reference!V28*ktoe_TWh</f>
        <v>73.046401800000112</v>
      </c>
      <c r="U7">
        <f>Reference!W28*ktoe_TWh</f>
        <v>73.960636099999888</v>
      </c>
      <c r="V7">
        <f>Reference!X28*ktoe_TWh</f>
        <v>72.205203899999873</v>
      </c>
      <c r="W7">
        <f>Reference!Y28*ktoe_TWh</f>
        <v>62.760829799999883</v>
      </c>
      <c r="X7">
        <f>Reference!Z28*ktoe_TWh</f>
        <v>65.319313499999879</v>
      </c>
      <c r="Y7">
        <f>Reference!AA28*ktoe_TWh</f>
        <v>65.563288774930072</v>
      </c>
      <c r="AA7" s="17">
        <f t="shared" si="0"/>
        <v>67.961854414985936</v>
      </c>
      <c r="AE7" s="18"/>
    </row>
    <row r="8" spans="1:31" hidden="1" x14ac:dyDescent="0.2">
      <c r="A8" t="str">
        <f>Reference!A29</f>
        <v>Commercial Services</v>
      </c>
      <c r="B8" t="str">
        <f>Reference!B29</f>
        <v>Natural gas</v>
      </c>
      <c r="C8">
        <f>Reference!E29*ktoe_TWh</f>
        <v>64.382051799999871</v>
      </c>
      <c r="D8">
        <f>Reference!F29*ktoe_TWh</f>
        <v>64.549988999999997</v>
      </c>
      <c r="E8">
        <f>Reference!G29*ktoe_TWh</f>
        <v>55.489521199999878</v>
      </c>
      <c r="F8">
        <f>Reference!H29*ktoe_TWh</f>
        <v>60.04755080000011</v>
      </c>
      <c r="G8">
        <f>Reference!I29*ktoe_TWh</f>
        <v>59.186000399999884</v>
      </c>
      <c r="H8">
        <f>Reference!J29*ktoe_TWh</f>
        <v>58.210708600000231</v>
      </c>
      <c r="I8">
        <f>Reference!K29*ktoe_TWh</f>
        <v>52.837532300000113</v>
      </c>
      <c r="J8">
        <f>Reference!L29*ktoe_TWh</f>
        <v>50.384416399999878</v>
      </c>
      <c r="K8">
        <f>Reference!M29*ktoe_TWh</f>
        <v>65.130791199999877</v>
      </c>
      <c r="L8">
        <f>Reference!N29*ktoe_TWh</f>
        <v>51.352148700000114</v>
      </c>
      <c r="M8">
        <f>Reference!O29*ktoe_TWh</f>
        <v>56.256054499999763</v>
      </c>
      <c r="N8">
        <f>Reference!P29*ktoe_TWh</f>
        <v>48.410689100000113</v>
      </c>
      <c r="O8">
        <f>Reference!Q29*ktoe_TWh</f>
        <v>56.642054200000118</v>
      </c>
      <c r="P8">
        <f>Reference!R29*ktoe_TWh</f>
        <v>58.740455099999771</v>
      </c>
      <c r="Q8">
        <f>Reference!S29*ktoe_TWh</f>
        <v>49.797915499999888</v>
      </c>
      <c r="R8">
        <f>Reference!T29*ktoe_TWh</f>
        <v>53.857134400000234</v>
      </c>
      <c r="S8">
        <f>Reference!U29*ktoe_TWh</f>
        <v>55.852609799999883</v>
      </c>
      <c r="T8">
        <f>Reference!V29*ktoe_TWh</f>
        <v>55.914481400000113</v>
      </c>
      <c r="U8">
        <f>Reference!W29*ktoe_TWh</f>
        <v>55.636059200000119</v>
      </c>
      <c r="V8">
        <f>Reference!X29*ktoe_TWh</f>
        <v>56.223839400000003</v>
      </c>
      <c r="W8">
        <f>Reference!Y29*ktoe_TWh</f>
        <v>51.685697099999999</v>
      </c>
      <c r="X8">
        <f>Reference!Z29*ktoe_TWh</f>
        <v>56.029850999999994</v>
      </c>
      <c r="Y8">
        <f>Reference!AA29*ktoe_TWh</f>
        <v>53.590094965811893</v>
      </c>
      <c r="AA8" s="17">
        <f t="shared" si="0"/>
        <v>54.633108333162397</v>
      </c>
    </row>
    <row r="9" spans="1:31" hidden="1" x14ac:dyDescent="0.2">
      <c r="A9" t="str">
        <f>Reference!A30</f>
        <v>Commercial Services</v>
      </c>
      <c r="B9" t="str">
        <f>Reference!B30</f>
        <v>Petroleum products</v>
      </c>
      <c r="C9">
        <f>Reference!E30*ktoe_TWh</f>
        <v>7.1744306999999878</v>
      </c>
      <c r="D9">
        <f>Reference!F30*ktoe_TWh</f>
        <v>12.4758499</v>
      </c>
      <c r="E9">
        <f>Reference!G30*ktoe_TWh</f>
        <v>5.8074404999999878</v>
      </c>
      <c r="F9">
        <f>Reference!H30*ktoe_TWh</f>
        <v>4.8502915</v>
      </c>
      <c r="G9">
        <f>Reference!I30*ktoe_TWh</f>
        <v>7.6449805000000124</v>
      </c>
      <c r="H9">
        <f>Reference!J30*ktoe_TWh</f>
        <v>9.8770100999999872</v>
      </c>
      <c r="I9">
        <f>Reference!K30*ktoe_TWh</f>
        <v>8.5344429000000002</v>
      </c>
      <c r="J9">
        <f>Reference!L30*ktoe_TWh</f>
        <v>8.3612722000000002</v>
      </c>
      <c r="K9">
        <f>Reference!M30*ktoe_TWh</f>
        <v>7.4807648999999996</v>
      </c>
      <c r="L9">
        <f>Reference!N30*ktoe_TWh</f>
        <v>6.8871697000000234</v>
      </c>
      <c r="M9">
        <f>Reference!O30*ktoe_TWh</f>
        <v>7.343647200000011</v>
      </c>
      <c r="N9">
        <f>Reference!P30*ktoe_TWh</f>
        <v>8.0417961000000222</v>
      </c>
      <c r="O9">
        <f>Reference!Q30*ktoe_TWh</f>
        <v>7.6326527000000235</v>
      </c>
      <c r="P9">
        <f>Reference!R30*ktoe_TWh</f>
        <v>7.562174900000012</v>
      </c>
      <c r="Q9">
        <f>Reference!S30*ktoe_TWh</f>
        <v>10.251961300000012</v>
      </c>
      <c r="R9">
        <f>Reference!T30*ktoe_TWh</f>
        <v>13.014435199999999</v>
      </c>
      <c r="S9">
        <f>Reference!U30*ktoe_TWh</f>
        <v>23.6075044</v>
      </c>
      <c r="T9">
        <f>Reference!V30*ktoe_TWh</f>
        <v>23.405956499999998</v>
      </c>
      <c r="U9">
        <f>Reference!W30*ktoe_TWh</f>
        <v>23.939657199999999</v>
      </c>
      <c r="V9">
        <f>Reference!X30*ktoe_TWh</f>
        <v>24.388575199999998</v>
      </c>
      <c r="W9">
        <f>Reference!Y30*ktoe_TWh</f>
        <v>22.1444504</v>
      </c>
      <c r="X9">
        <f>Reference!Z30*ktoe_TWh</f>
        <v>23.458058899999997</v>
      </c>
      <c r="Y9">
        <f>Reference!AA30*ktoe_TWh</f>
        <v>23.489088639675863</v>
      </c>
      <c r="AA9" s="17">
        <f t="shared" si="0"/>
        <v>23.483966067935171</v>
      </c>
    </row>
    <row r="10" spans="1:31" x14ac:dyDescent="0.2">
      <c r="A10" t="str">
        <f>Reference!A31</f>
        <v>Commercial Services</v>
      </c>
      <c r="B10" t="str">
        <f>Reference!B31</f>
        <v>Renewables</v>
      </c>
      <c r="C10">
        <f>Reference!E31*ktoe_TWh</f>
        <v>0.1332798</v>
      </c>
      <c r="D10">
        <f>Reference!F31*ktoe_TWh</f>
        <v>0.1240921</v>
      </c>
      <c r="E10">
        <f>Reference!G31*ktoe_TWh</f>
        <v>0.22422640000000002</v>
      </c>
      <c r="F10">
        <f>Reference!H31*ktoe_TWh</f>
        <v>0.2289947</v>
      </c>
      <c r="G10">
        <f>Reference!I31*ktoe_TWh</f>
        <v>0.2289946999999988</v>
      </c>
      <c r="H10">
        <f>Reference!J31*ktoe_TWh</f>
        <v>0.2289947</v>
      </c>
      <c r="I10">
        <f>Reference!K31*ktoe_TWh</f>
        <v>0.22422640000000002</v>
      </c>
      <c r="J10">
        <f>Reference!L31*ktoe_TWh</f>
        <v>0.22422640000000002</v>
      </c>
      <c r="K10">
        <f>Reference!M31*ktoe_TWh</f>
        <v>8.5766597999999998</v>
      </c>
      <c r="L10">
        <f>Reference!N31*ktoe_TWh</f>
        <v>8.7338974</v>
      </c>
      <c r="M10">
        <f>Reference!O31*ktoe_TWh</f>
        <v>8.9474242000000004</v>
      </c>
      <c r="N10">
        <f>Reference!P31*ktoe_TWh</f>
        <v>9.1289684999999885</v>
      </c>
      <c r="O10">
        <f>Reference!Q31*ktoe_TWh</f>
        <v>9.4147176000000119</v>
      </c>
      <c r="P10">
        <f>Reference!R31*ktoe_TWh</f>
        <v>9.6154513999999995</v>
      </c>
      <c r="Q10">
        <f>Reference!S31*ktoe_TWh</f>
        <v>9.7981587000000001</v>
      </c>
      <c r="R10">
        <f>Reference!T31*ktoe_TWh</f>
        <v>10.877190099999988</v>
      </c>
      <c r="S10">
        <f>Reference!U31*ktoe_TWh</f>
        <v>11.4664822</v>
      </c>
      <c r="T10">
        <f>Reference!V31*ktoe_TWh</f>
        <v>12.7140323</v>
      </c>
      <c r="U10">
        <f>Reference!W31*ktoe_TWh</f>
        <v>13.305534099999999</v>
      </c>
      <c r="V10">
        <f>Reference!X31*ktoe_TWh</f>
        <v>13.321583500000001</v>
      </c>
      <c r="W10">
        <f>Reference!Y31*ktoe_TWh</f>
        <v>13.790737699999999</v>
      </c>
      <c r="X10">
        <f>Reference!Z31*ktoe_TWh</f>
        <v>14.501795900000001</v>
      </c>
      <c r="Y10">
        <f>Reference!AA31*ktoe_TWh</f>
        <v>14.531550905905547</v>
      </c>
      <c r="AA10" s="17">
        <f t="shared" si="0"/>
        <v>13.89024042118111</v>
      </c>
      <c r="AE10" s="18"/>
    </row>
    <row r="11" spans="1:31" hidden="1" x14ac:dyDescent="0.2">
      <c r="A11" t="str">
        <f>Reference!A32</f>
        <v>Commercial Services</v>
      </c>
      <c r="B11" t="str">
        <f>Reference!B32</f>
        <v>Solid / manufactured fuels</v>
      </c>
      <c r="C11">
        <f>Reference!E32*ktoe_TWh</f>
        <v>0.1208357</v>
      </c>
      <c r="D11">
        <f>Reference!F32*ktoe_TWh</f>
        <v>0.12153349999999999</v>
      </c>
      <c r="E11">
        <f>Reference!G32*ktoe_TWh</f>
        <v>5.8498899999999875E-2</v>
      </c>
      <c r="F11">
        <f>Reference!H32*ktoe_TWh</f>
        <v>6.2220499999999769E-2</v>
      </c>
      <c r="G11">
        <f>Reference!I32*ktoe_TWh</f>
        <v>5.7917400000000348E-2</v>
      </c>
      <c r="H11">
        <f>Reference!J32*ktoe_TWh</f>
        <v>6.4662799999999993E-2</v>
      </c>
      <c r="I11">
        <f>Reference!K32*ktoe_TWh</f>
        <v>8.664350000000022E-2</v>
      </c>
      <c r="J11">
        <f>Reference!L32*ktoe_TWh</f>
        <v>6.8500700000000123E-2</v>
      </c>
      <c r="K11">
        <f>Reference!M32*ktoe_TWh</f>
        <v>9.408670000000012E-2</v>
      </c>
      <c r="L11">
        <f>Reference!N32*ktoe_TWh</f>
        <v>0.42309939999999763</v>
      </c>
      <c r="M11">
        <f>Reference!O32*ktoe_TWh</f>
        <v>7.850250000000035E-2</v>
      </c>
      <c r="N11">
        <f>Reference!P32*ktoe_TWh</f>
        <v>0.103507</v>
      </c>
      <c r="O11">
        <f>Reference!Q32*ktoe_TWh</f>
        <v>9.0481399999999879E-2</v>
      </c>
      <c r="P11">
        <f>Reference!R32*ktoe_TWh</f>
        <v>9.8040900000000347E-2</v>
      </c>
      <c r="Q11">
        <f>Reference!S32*ktoe_TWh</f>
        <v>9.8157199999999889E-2</v>
      </c>
      <c r="R11">
        <f>Reference!T32*ktoe_TWh</f>
        <v>9.850610000000011E-2</v>
      </c>
      <c r="S11">
        <f>Reference!U32*ktoe_TWh</f>
        <v>9.850610000000011E-2</v>
      </c>
      <c r="T11">
        <f>Reference!V32*ktoe_TWh</f>
        <v>9.80409E-2</v>
      </c>
      <c r="U11">
        <f>Reference!W32*ktoe_TWh</f>
        <v>9.80409E-2</v>
      </c>
      <c r="V11">
        <f>Reference!X32*ktoe_TWh</f>
        <v>9.80409E-2</v>
      </c>
      <c r="W11">
        <f>Reference!Y32*ktoe_TWh</f>
        <v>9.8040900000000111E-2</v>
      </c>
      <c r="X11">
        <f>Reference!Z32*ktoe_TWh</f>
        <v>9.80409E-2</v>
      </c>
      <c r="Y11">
        <f>Reference!AA32*ktoe_TWh</f>
        <v>0.10200064939695516</v>
      </c>
      <c r="AA11" s="17">
        <f t="shared" si="0"/>
        <v>9.8832849879391046E-2</v>
      </c>
    </row>
    <row r="12" spans="1:31" x14ac:dyDescent="0.2">
      <c r="A12" t="str">
        <f>Reference!A33</f>
        <v>Residential</v>
      </c>
      <c r="B12" t="str">
        <f>Reference!B33</f>
        <v>Electricity</v>
      </c>
      <c r="C12">
        <f>Reference!E33*ktoe_TWh</f>
        <v>111.84198840000001</v>
      </c>
      <c r="D12">
        <f>Reference!F33*ktoe_TWh</f>
        <v>115.33703599999964</v>
      </c>
      <c r="E12">
        <f>Reference!G33*ktoe_TWh</f>
        <v>120.01438939999998</v>
      </c>
      <c r="F12">
        <f>Reference!H33*ktoe_TWh</f>
        <v>123.00074079999999</v>
      </c>
      <c r="G12">
        <f>Reference!I33*ktoe_TWh</f>
        <v>124.20049159999999</v>
      </c>
      <c r="H12">
        <f>Reference!J33*ktoe_TWh</f>
        <v>125.71111229999998</v>
      </c>
      <c r="I12">
        <f>Reference!K33*ktoe_TWh</f>
        <v>124.70395430000001</v>
      </c>
      <c r="J12">
        <f>Reference!L33*ktoe_TWh</f>
        <v>123.07598689999999</v>
      </c>
      <c r="K12">
        <f>Reference!M33*ktoe_TWh</f>
        <v>119.8000485</v>
      </c>
      <c r="L12">
        <f>Reference!N33*ktoe_TWh</f>
        <v>118.54075209999999</v>
      </c>
      <c r="M12">
        <f>Reference!O33*ktoe_TWh</f>
        <v>118.83196729999999</v>
      </c>
      <c r="N12">
        <f>Reference!P33*ktoe_TWh</f>
        <v>111.58636099999988</v>
      </c>
      <c r="O12">
        <f>Reference!Q33*ktoe_TWh</f>
        <v>114.66261230000022</v>
      </c>
      <c r="P12">
        <f>Reference!R33*ktoe_TWh</f>
        <v>113.41250360000012</v>
      </c>
      <c r="Q12">
        <f>Reference!S33*ktoe_TWh</f>
        <v>108.07607809999953</v>
      </c>
      <c r="R12">
        <f>Reference!T33*ktoe_TWh</f>
        <v>107.76381259999988</v>
      </c>
      <c r="S12">
        <f>Reference!U33*ktoe_TWh</f>
        <v>108.02502239999966</v>
      </c>
      <c r="T12">
        <f>Reference!V33*ktoe_TWh</f>
        <v>105.3679163</v>
      </c>
      <c r="U12">
        <f>Reference!W33*ktoe_TWh</f>
        <v>105.06448959999953</v>
      </c>
      <c r="V12">
        <f>Reference!X33*ktoe_TWh</f>
        <v>103.71959640000047</v>
      </c>
      <c r="W12">
        <f>Reference!Y33*ktoe_TWh</f>
        <v>107.96873320000034</v>
      </c>
      <c r="X12">
        <f>Reference!Z33*ktoe_TWh</f>
        <v>109.45039520000024</v>
      </c>
      <c r="Y12">
        <f>Reference!AA33*ktoe_TWh</f>
        <v>105.21471983381248</v>
      </c>
      <c r="AA12" s="17">
        <f t="shared" si="0"/>
        <v>106.28358684676262</v>
      </c>
      <c r="AE12" s="18"/>
    </row>
    <row r="13" spans="1:31" hidden="1" x14ac:dyDescent="0.2">
      <c r="A13" t="str">
        <f>Reference!A34</f>
        <v>Residential</v>
      </c>
      <c r="B13" t="str">
        <f>Reference!B34</f>
        <v>Natural gas</v>
      </c>
      <c r="C13">
        <f>Reference!E34*ktoe_TWh</f>
        <v>369.90901350000001</v>
      </c>
      <c r="D13">
        <f>Reference!F34*ktoe_TWh</f>
        <v>379.42595879999999</v>
      </c>
      <c r="E13">
        <f>Reference!G34*ktoe_TWh</f>
        <v>376.37192080000119</v>
      </c>
      <c r="F13">
        <f>Reference!H34*ktoe_TWh</f>
        <v>386.48629919999996</v>
      </c>
      <c r="G13">
        <f>Reference!I34*ktoe_TWh</f>
        <v>396.41075970000003</v>
      </c>
      <c r="H13">
        <f>Reference!J34*ktoe_TWh</f>
        <v>381.87895840000118</v>
      </c>
      <c r="I13">
        <f>Reference!K34*ktoe_TWh</f>
        <v>366.9280119</v>
      </c>
      <c r="J13">
        <f>Reference!L34*ktoe_TWh</f>
        <v>352.8679234</v>
      </c>
      <c r="K13">
        <f>Reference!M34*ktoe_TWh</f>
        <v>359.55377780000003</v>
      </c>
      <c r="L13">
        <f>Reference!N34*ktoe_TWh</f>
        <v>345.19933399999996</v>
      </c>
      <c r="M13">
        <f>Reference!O34*ktoe_TWh</f>
        <v>389.59546339999997</v>
      </c>
      <c r="N13">
        <f>Reference!P34*ktoe_TWh</f>
        <v>308.8406975999988</v>
      </c>
      <c r="O13">
        <f>Reference!Q34*ktoe_TWh</f>
        <v>343.18013340000113</v>
      </c>
      <c r="P13">
        <f>Reference!R34*ktoe_TWh</f>
        <v>344.50095249999998</v>
      </c>
      <c r="Q13">
        <f>Reference!S34*ktoe_TWh</f>
        <v>283.69093889999999</v>
      </c>
      <c r="R13">
        <f>Reference!T34*ktoe_TWh</f>
        <v>297.58169459999999</v>
      </c>
      <c r="S13">
        <f>Reference!U34*ktoe_TWh</f>
        <v>305.87493130000115</v>
      </c>
      <c r="T13">
        <f>Reference!V34*ktoe_TWh</f>
        <v>295.07647629999997</v>
      </c>
      <c r="U13">
        <f>Reference!W34*ktoe_TWh</f>
        <v>305.27028759999882</v>
      </c>
      <c r="V13">
        <f>Reference!X34*ktoe_TWh</f>
        <v>293.71157950000003</v>
      </c>
      <c r="W13">
        <f>Reference!Y34*ktoe_TWh</f>
        <v>296.56616299999996</v>
      </c>
      <c r="X13">
        <f>Reference!Z34*ktoe_TWh</f>
        <v>318.39183510000112</v>
      </c>
      <c r="Y13">
        <f>Reference!AA34*ktoe_TWh</f>
        <v>271.53544874343413</v>
      </c>
      <c r="AA13" s="17">
        <f t="shared" si="0"/>
        <v>297.09506278868685</v>
      </c>
    </row>
    <row r="14" spans="1:31" hidden="1" x14ac:dyDescent="0.2">
      <c r="A14" t="str">
        <f>Reference!A35</f>
        <v>Residential</v>
      </c>
      <c r="B14" t="str">
        <f>Reference!B35</f>
        <v>Petroleum products</v>
      </c>
      <c r="C14">
        <f>Reference!E35*ktoe_TWh</f>
        <v>37.674105699999998</v>
      </c>
      <c r="D14">
        <f>Reference!F35*ktoe_TWh</f>
        <v>41.017847000000003</v>
      </c>
      <c r="E14">
        <f>Reference!G35*ktoe_TWh</f>
        <v>35.907159799999881</v>
      </c>
      <c r="F14">
        <f>Reference!H35*ktoe_TWh</f>
        <v>35.682933400000117</v>
      </c>
      <c r="G14">
        <f>Reference!I35*ktoe_TWh</f>
        <v>37.975787900000114</v>
      </c>
      <c r="H14">
        <f>Reference!J35*ktoe_TWh</f>
        <v>35.9779865</v>
      </c>
      <c r="I14">
        <f>Reference!K35*ktoe_TWh</f>
        <v>37.806455100000115</v>
      </c>
      <c r="J14">
        <f>Reference!L35*ktoe_TWh</f>
        <v>33.457532900000118</v>
      </c>
      <c r="K14">
        <f>Reference!M35*ktoe_TWh</f>
        <v>35.279139800000003</v>
      </c>
      <c r="L14">
        <f>Reference!N35*ktoe_TWh</f>
        <v>35.042818199999999</v>
      </c>
      <c r="M14">
        <f>Reference!O35*ktoe_TWh</f>
        <v>39.864616199999993</v>
      </c>
      <c r="N14">
        <f>Reference!P35*ktoe_TWh</f>
        <v>31.040702599999999</v>
      </c>
      <c r="O14">
        <f>Reference!Q35*ktoe_TWh</f>
        <v>31.481247000000117</v>
      </c>
      <c r="P14">
        <f>Reference!R35*ktoe_TWh</f>
        <v>33.082465399999997</v>
      </c>
      <c r="Q14">
        <f>Reference!S35*ktoe_TWh</f>
        <v>29.166993299999998</v>
      </c>
      <c r="R14">
        <f>Reference!T35*ktoe_TWh</f>
        <v>29.285270400000115</v>
      </c>
      <c r="S14">
        <f>Reference!U35*ktoe_TWh</f>
        <v>29.572880299999998</v>
      </c>
      <c r="T14">
        <f>Reference!V35*ktoe_TWh</f>
        <v>28.098777799999997</v>
      </c>
      <c r="U14">
        <f>Reference!W35*ktoe_TWh</f>
        <v>29.545084599999999</v>
      </c>
      <c r="V14">
        <f>Reference!X35*ktoe_TWh</f>
        <v>28.794600699999997</v>
      </c>
      <c r="W14">
        <f>Reference!Y35*ktoe_TWh</f>
        <v>27.871643899999885</v>
      </c>
      <c r="X14">
        <f>Reference!Z35*ktoe_TWh</f>
        <v>28.948000400000115</v>
      </c>
      <c r="Y14">
        <f>Reference!AA35*ktoe_TWh</f>
        <v>26.753251474544438</v>
      </c>
      <c r="AA14" s="17">
        <f t="shared" si="0"/>
        <v>28.382516214908883</v>
      </c>
    </row>
    <row r="15" spans="1:31" x14ac:dyDescent="0.2">
      <c r="A15" t="str">
        <f>Reference!A36</f>
        <v>Residential</v>
      </c>
      <c r="B15" t="str">
        <f>Reference!B36</f>
        <v>Renewables</v>
      </c>
      <c r="C15">
        <f>Reference!E36*ktoe_TWh</f>
        <v>2.7449126000000001</v>
      </c>
      <c r="D15">
        <f>Reference!F36*ktoe_TWh</f>
        <v>2.7963171999999998</v>
      </c>
      <c r="E15">
        <f>Reference!G36*ktoe_TWh</f>
        <v>2.8301604999999999</v>
      </c>
      <c r="F15">
        <f>Reference!H36*ktoe_TWh</f>
        <v>2.8733078000000001</v>
      </c>
      <c r="G15">
        <f>Reference!I36*ktoe_TWh</f>
        <v>2.9266895000000002</v>
      </c>
      <c r="H15">
        <f>Reference!J36*ktoe_TWh</f>
        <v>3.6960139999999999</v>
      </c>
      <c r="I15">
        <f>Reference!K36*ktoe_TWh</f>
        <v>4.1624933000000004</v>
      </c>
      <c r="J15">
        <f>Reference!L36*ktoe_TWh</f>
        <v>4.6488598999999997</v>
      </c>
      <c r="K15">
        <f>Reference!M36*ktoe_TWh</f>
        <v>3.6412366999999994</v>
      </c>
      <c r="L15">
        <f>Reference!N36*ktoe_TWh</f>
        <v>4.0017666999999992</v>
      </c>
      <c r="M15">
        <f>Reference!O36*ktoe_TWh</f>
        <v>5.4074847999999998</v>
      </c>
      <c r="N15">
        <f>Reference!P36*ktoe_TWh</f>
        <v>5.0792862000000003</v>
      </c>
      <c r="O15">
        <f>Reference!Q36*ktoe_TWh</f>
        <v>6.1534329999999997</v>
      </c>
      <c r="P15">
        <f>Reference!R36*ktoe_TWh</f>
        <v>7.2165312999999998</v>
      </c>
      <c r="Q15">
        <f>Reference!S36*ktoe_TWh</f>
        <v>7.0030044999999994</v>
      </c>
      <c r="R15">
        <f>Reference!T36*ktoe_TWh</f>
        <v>8.0214435999999996</v>
      </c>
      <c r="S15">
        <f>Reference!U36*ktoe_TWh</f>
        <v>8.7434339999999988</v>
      </c>
      <c r="T15">
        <f>Reference!V36*ktoe_TWh</f>
        <v>9.1412963000000005</v>
      </c>
      <c r="U15">
        <f>Reference!W36*ktoe_TWh</f>
        <v>10.294876000000011</v>
      </c>
      <c r="V15">
        <f>Reference!X36*ktoe_TWh</f>
        <v>11.0068646</v>
      </c>
      <c r="W15">
        <f>Reference!Y36*ktoe_TWh</f>
        <v>11.3589047</v>
      </c>
      <c r="X15">
        <f>Reference!Z36*ktoe_TWh</f>
        <v>13.105381799999998</v>
      </c>
      <c r="Y15">
        <f>Reference!AA36*ktoe_TWh</f>
        <v>11.566782887911213</v>
      </c>
      <c r="AA15" s="17">
        <f t="shared" si="0"/>
        <v>11.466561997582243</v>
      </c>
      <c r="AE15" s="18"/>
    </row>
    <row r="16" spans="1:31" hidden="1" x14ac:dyDescent="0.2">
      <c r="A16" t="str">
        <f>Reference!A37</f>
        <v>Residential</v>
      </c>
      <c r="B16" t="str">
        <f>Reference!B37</f>
        <v>Solid / manufactured fuels</v>
      </c>
      <c r="C16">
        <f>Reference!E37*ktoe_TWh</f>
        <v>22.1925986</v>
      </c>
      <c r="D16">
        <f>Reference!F37*ktoe_TWh</f>
        <v>21.366054500000001</v>
      </c>
      <c r="E16">
        <f>Reference!G37*ktoe_TWh</f>
        <v>16.573564099999999</v>
      </c>
      <c r="F16">
        <f>Reference!H37*ktoe_TWh</f>
        <v>13.478472200000001</v>
      </c>
      <c r="G16">
        <f>Reference!I37*ktoe_TWh</f>
        <v>11.623021999999999</v>
      </c>
      <c r="H16">
        <f>Reference!J37*ktoe_TWh</f>
        <v>8.1089012</v>
      </c>
      <c r="I16">
        <f>Reference!K37*ktoe_TWh</f>
        <v>7.4640176999999994</v>
      </c>
      <c r="J16">
        <f>Reference!L37*ktoe_TWh</f>
        <v>7.9099118999999876</v>
      </c>
      <c r="K16">
        <f>Reference!M37*ktoe_TWh</f>
        <v>8.7536683999999987</v>
      </c>
      <c r="L16">
        <f>Reference!N37*ktoe_TWh</f>
        <v>8.2962604999999883</v>
      </c>
      <c r="M16">
        <f>Reference!O37*ktoe_TWh</f>
        <v>8.9007879000000116</v>
      </c>
      <c r="N16">
        <f>Reference!P37*ktoe_TWh</f>
        <v>8.4682681999999989</v>
      </c>
      <c r="O16">
        <f>Reference!Q37*ktoe_TWh</f>
        <v>8.0379582000000003</v>
      </c>
      <c r="P16">
        <f>Reference!R37*ktoe_TWh</f>
        <v>8.2170601999999882</v>
      </c>
      <c r="Q16">
        <f>Reference!S37*ktoe_TWh</f>
        <v>6.9422958999999889</v>
      </c>
      <c r="R16">
        <f>Reference!T37*ktoe_TWh</f>
        <v>6.8007587999999881</v>
      </c>
      <c r="S16">
        <f>Reference!U37*ktoe_TWh</f>
        <v>6.6124691000000002</v>
      </c>
      <c r="T16">
        <f>Reference!V37*ktoe_TWh</f>
        <v>6.314392200000011</v>
      </c>
      <c r="U16">
        <f>Reference!W37*ktoe_TWh</f>
        <v>6.1564568</v>
      </c>
      <c r="V16">
        <f>Reference!X37*ktoe_TWh</f>
        <v>5.5704210999999884</v>
      </c>
      <c r="W16">
        <f>Reference!Y37*ktoe_TWh</f>
        <v>5.367710200000011</v>
      </c>
      <c r="X16">
        <f>Reference!Z37*ktoe_TWh</f>
        <v>5.2380357000000117</v>
      </c>
      <c r="Y16">
        <f>Reference!AA37*ktoe_TWh</f>
        <v>5.1564461011619924</v>
      </c>
      <c r="AA16" s="17">
        <f t="shared" si="0"/>
        <v>5.4978139802324009</v>
      </c>
    </row>
    <row r="17" spans="1:31" x14ac:dyDescent="0.2">
      <c r="A17" t="str">
        <f>Reference!A38</f>
        <v>Iron &amp; Steel</v>
      </c>
      <c r="B17" t="str">
        <f>Reference!B38</f>
        <v>Electricity</v>
      </c>
      <c r="C17">
        <f>Reference!E38*ktoe_TWh</f>
        <v>6.349049599999999</v>
      </c>
      <c r="D17">
        <f>Reference!F38*ktoe_TWh</f>
        <v>5.3030474000000005</v>
      </c>
      <c r="E17">
        <f>Reference!G38*ktoe_TWh</f>
        <v>5.0917303</v>
      </c>
      <c r="F17">
        <f>Reference!H38*ktoe_TWh</f>
        <v>5.4341175000000002</v>
      </c>
      <c r="G17">
        <f>Reference!I38*ktoe_TWh</f>
        <v>5.4120205000000006</v>
      </c>
      <c r="H17">
        <f>Reference!J38*ktoe_TWh</f>
        <v>5.0196243000000003</v>
      </c>
      <c r="I17">
        <f>Reference!K38*ktoe_TWh</f>
        <v>5.8602406999999994</v>
      </c>
      <c r="J17">
        <f>Reference!L38*ktoe_TWh</f>
        <v>4.9372838999999997</v>
      </c>
      <c r="K17">
        <f>Reference!M38*ktoe_TWh</f>
        <v>4.6567683000000004</v>
      </c>
      <c r="L17">
        <f>Reference!N38*ktoe_TWh</f>
        <v>3.6150691999999998</v>
      </c>
      <c r="M17">
        <f>Reference!O38*ktoe_TWh</f>
        <v>3.8417378999999996</v>
      </c>
      <c r="N17">
        <f>Reference!P38*ktoe_TWh</f>
        <v>3.8518559999999997</v>
      </c>
      <c r="O17">
        <f>Reference!Q38*ktoe_TWh</f>
        <v>3.5785509999999996</v>
      </c>
      <c r="P17">
        <f>Reference!R38*ktoe_TWh</f>
        <v>3.7984743000000001</v>
      </c>
      <c r="Q17">
        <f>Reference!S38*ktoe_TWh</f>
        <v>3.7866116999999995</v>
      </c>
      <c r="R17">
        <f>Reference!T38*ktoe_TWh</f>
        <v>3.6875240999999996</v>
      </c>
      <c r="S17">
        <f>Reference!U38*ktoe_TWh</f>
        <v>2.8301604999999999</v>
      </c>
      <c r="T17">
        <f>Reference!V38*ktoe_TWh</f>
        <v>2.7025793999999999</v>
      </c>
      <c r="U17">
        <f>Reference!W38*ktoe_TWh</f>
        <v>2.5602281999999996</v>
      </c>
      <c r="V17">
        <f>Reference!X38*ktoe_TWh</f>
        <v>2.4433466999999998</v>
      </c>
      <c r="W17">
        <f>Reference!Y38*ktoe_TWh</f>
        <v>2.2117933999999999</v>
      </c>
      <c r="X17">
        <f>Reference!Z38*ktoe_TWh</f>
        <v>2.2616860999999999</v>
      </c>
      <c r="Y17">
        <f>Reference!AA38*ktoe_TWh</f>
        <v>1.5288846872244257</v>
      </c>
      <c r="AA17" s="17">
        <f t="shared" si="0"/>
        <v>2.2011878174448851</v>
      </c>
      <c r="AE17" s="18"/>
    </row>
    <row r="18" spans="1:31" hidden="1" x14ac:dyDescent="0.2">
      <c r="A18" t="str">
        <f>Reference!A39</f>
        <v>Iron &amp; Steel</v>
      </c>
      <c r="B18" t="str">
        <f>Reference!B39</f>
        <v>Natural gas</v>
      </c>
      <c r="C18">
        <f>Reference!E39*ktoe_TWh</f>
        <v>8.9530066000000001</v>
      </c>
      <c r="D18">
        <f>Reference!F39*ktoe_TWh</f>
        <v>8.5019951999999996</v>
      </c>
      <c r="E18">
        <f>Reference!G39*ktoe_TWh</f>
        <v>8.7911169999999998</v>
      </c>
      <c r="F18">
        <f>Reference!H39*ktoe_TWh</f>
        <v>10.327323699999999</v>
      </c>
      <c r="G18">
        <f>Reference!I39*ktoe_TWh</f>
        <v>9.7154693999999999</v>
      </c>
      <c r="H18">
        <f>Reference!J39*ktoe_TWh</f>
        <v>8.4532655000000005</v>
      </c>
      <c r="I18">
        <f>Reference!K39*ktoe_TWh</f>
        <v>8.3906960999999995</v>
      </c>
      <c r="J18">
        <f>Reference!L39*ktoe_TWh</f>
        <v>7.3228294999999992</v>
      </c>
      <c r="K18">
        <f>Reference!M39*ktoe_TWh</f>
        <v>7.3048029999999997</v>
      </c>
      <c r="L18">
        <f>Reference!N39*ktoe_TWh</f>
        <v>5.3460783999999997</v>
      </c>
      <c r="M18">
        <f>Reference!O39*ktoe_TWh</f>
        <v>6.1238927999999886</v>
      </c>
      <c r="N18">
        <f>Reference!P39*ktoe_TWh</f>
        <v>5.8352361999999882</v>
      </c>
      <c r="O18">
        <f>Reference!Q39*ktoe_TWh</f>
        <v>5.0905673</v>
      </c>
      <c r="P18">
        <f>Reference!R39*ktoe_TWh</f>
        <v>5.3382863</v>
      </c>
      <c r="Q18">
        <f>Reference!S39*ktoe_TWh</f>
        <v>5.4541211000000001</v>
      </c>
      <c r="R18">
        <f>Reference!T39*ktoe_TWh</f>
        <v>5.3035125999999995</v>
      </c>
      <c r="S18">
        <f>Reference!U39*ktoe_TWh</f>
        <v>4.4435903999999997</v>
      </c>
      <c r="T18">
        <f>Reference!V39*ktoe_TWh</f>
        <v>4.2639069000000003</v>
      </c>
      <c r="U18">
        <f>Reference!W39*ktoe_TWh</f>
        <v>4.3132181000000118</v>
      </c>
      <c r="V18">
        <f>Reference!X39*ktoe_TWh</f>
        <v>4.5331413999999999</v>
      </c>
      <c r="W18">
        <f>Reference!Y39*ktoe_TWh</f>
        <v>4.7089869999999996</v>
      </c>
      <c r="X18">
        <f>Reference!Z39*ktoe_TWh</f>
        <v>5.0666094999999993</v>
      </c>
      <c r="Y18">
        <f>Reference!AA39*ktoe_TWh</f>
        <v>4.8779410285177169</v>
      </c>
      <c r="AA18" s="17">
        <f t="shared" si="0"/>
        <v>4.6999794057035462</v>
      </c>
    </row>
    <row r="19" spans="1:31" hidden="1" x14ac:dyDescent="0.2">
      <c r="A19" t="str">
        <f>Reference!A40</f>
        <v>Iron &amp; Steel</v>
      </c>
      <c r="B19" t="str">
        <f>Reference!B40</f>
        <v>Petroleum products</v>
      </c>
      <c r="C19">
        <f>Reference!E40*ktoe_TWh</f>
        <v>1.7410109999999999</v>
      </c>
      <c r="D19">
        <f>Reference!F40*ktoe_TWh</f>
        <v>0.91923520000000125</v>
      </c>
      <c r="E19">
        <f>Reference!G40*ktoe_TWh</f>
        <v>0.95179920000000007</v>
      </c>
      <c r="F19">
        <f>Reference!H40*ktoe_TWh</f>
        <v>0.22620349999999997</v>
      </c>
      <c r="G19">
        <f>Reference!I40*ktoe_TWh</f>
        <v>0.40263059999999995</v>
      </c>
      <c r="H19">
        <f>Reference!J40*ktoe_TWh</f>
        <v>0.19573289999999999</v>
      </c>
      <c r="I19">
        <f>Reference!K40*ktoe_TWh</f>
        <v>0.22876210000000002</v>
      </c>
      <c r="J19">
        <f>Reference!L40*ktoe_TWh</f>
        <v>0.7768839999999988</v>
      </c>
      <c r="K19">
        <f>Reference!M40*ktoe_TWh</f>
        <v>7.5943900000000467E-2</v>
      </c>
      <c r="L19">
        <f>Reference!N40*ktoe_TWh</f>
        <v>9.2807399999999651E-2</v>
      </c>
      <c r="M19">
        <f>Reference!O40*ktoe_TWh</f>
        <v>7.3385299999999765E-2</v>
      </c>
      <c r="N19">
        <f>Reference!P40*ktoe_TWh</f>
        <v>4.6985199999999998E-2</v>
      </c>
      <c r="O19">
        <f>Reference!Q40*ktoe_TWh</f>
        <v>6.0359700000000002E-2</v>
      </c>
      <c r="P19">
        <f>Reference!R40*ktoe_TWh</f>
        <v>4.7682999999999996E-2</v>
      </c>
      <c r="Q19">
        <f>Reference!S40*ktoe_TWh</f>
        <v>8.0479599999999998E-2</v>
      </c>
      <c r="R19">
        <f>Reference!T40*ktoe_TWh</f>
        <v>7.0245199999999994E-2</v>
      </c>
      <c r="S19">
        <f>Reference!U40*ktoe_TWh</f>
        <v>4.6985199999999998E-2</v>
      </c>
      <c r="T19">
        <f>Reference!V40*ktoe_TWh</f>
        <v>5.9778199999999997E-2</v>
      </c>
      <c r="U19">
        <f>Reference!W40*ktoe_TWh</f>
        <v>0.110485</v>
      </c>
      <c r="V19">
        <f>Reference!X40*ktoe_TWh</f>
        <v>0.11618369999999942</v>
      </c>
      <c r="W19">
        <f>Reference!Y40*ktoe_TWh</f>
        <v>0.1072286000000001</v>
      </c>
      <c r="X19">
        <f>Reference!Z40*ktoe_TWh</f>
        <v>0.11443919999999999</v>
      </c>
      <c r="Y19">
        <f>Reference!AA40*ktoe_TWh</f>
        <v>9.3411826538697187E-2</v>
      </c>
      <c r="AA19" s="17">
        <f t="shared" si="0"/>
        <v>0.10834966530773933</v>
      </c>
    </row>
    <row r="20" spans="1:31" x14ac:dyDescent="0.2">
      <c r="A20" t="str">
        <f>Reference!A41</f>
        <v>Iron &amp; Steel</v>
      </c>
      <c r="B20" t="str">
        <f>Reference!B41</f>
        <v>Renewables</v>
      </c>
      <c r="C20">
        <f>Reference!E41*ktoe_TWh</f>
        <v>0</v>
      </c>
      <c r="D20">
        <f>Reference!F41*ktoe_TWh</f>
        <v>0</v>
      </c>
      <c r="E20">
        <f>Reference!G41*ktoe_TWh</f>
        <v>0</v>
      </c>
      <c r="F20">
        <f>Reference!H41*ktoe_TWh</f>
        <v>0</v>
      </c>
      <c r="G20">
        <f>Reference!I41*ktoe_TWh</f>
        <v>0</v>
      </c>
      <c r="H20">
        <f>Reference!J41*ktoe_TWh</f>
        <v>0</v>
      </c>
      <c r="I20">
        <f>Reference!K41*ktoe_TWh</f>
        <v>0</v>
      </c>
      <c r="J20">
        <f>Reference!L41*ktoe_TWh</f>
        <v>0</v>
      </c>
      <c r="K20">
        <f>Reference!M41*ktoe_TWh</f>
        <v>0</v>
      </c>
      <c r="L20">
        <f>Reference!N41*ktoe_TWh</f>
        <v>0</v>
      </c>
      <c r="M20">
        <f>Reference!O41*ktoe_TWh</f>
        <v>0</v>
      </c>
      <c r="N20">
        <f>Reference!P41*ktoe_TWh</f>
        <v>0</v>
      </c>
      <c r="O20">
        <f>Reference!Q41*ktoe_TWh</f>
        <v>0</v>
      </c>
      <c r="P20">
        <f>Reference!R41*ktoe_TWh</f>
        <v>0</v>
      </c>
      <c r="Q20">
        <f>Reference!S41*ktoe_TWh</f>
        <v>0</v>
      </c>
      <c r="R20">
        <f>Reference!T41*ktoe_TWh</f>
        <v>0</v>
      </c>
      <c r="S20">
        <f>Reference!U41*ktoe_TWh</f>
        <v>0</v>
      </c>
      <c r="T20">
        <f>Reference!V41*ktoe_TWh</f>
        <v>0</v>
      </c>
      <c r="U20">
        <f>Reference!W41*ktoe_TWh</f>
        <v>0</v>
      </c>
      <c r="V20">
        <f>Reference!X41*ktoe_TWh</f>
        <v>2.0585099999999999E-2</v>
      </c>
      <c r="W20">
        <f>Reference!Y41*ktoe_TWh</f>
        <v>1.84917E-2</v>
      </c>
      <c r="X20">
        <f>Reference!Z41*ktoe_TWh</f>
        <v>2.2445899999999998E-2</v>
      </c>
      <c r="Y20">
        <f>Reference!AA41*ktoe_TWh</f>
        <v>2.2445899999999998E-2</v>
      </c>
      <c r="AA20" s="17">
        <f t="shared" si="0"/>
        <v>1.6793719999999998E-2</v>
      </c>
    </row>
    <row r="21" spans="1:31" hidden="1" x14ac:dyDescent="0.2">
      <c r="A21" t="str">
        <f>Reference!A42</f>
        <v>Iron &amp; Steel</v>
      </c>
      <c r="B21" t="str">
        <f>Reference!B42</f>
        <v>Solid / manufactured fuels</v>
      </c>
      <c r="C21">
        <f>Reference!E42*ktoe_TWh</f>
        <v>9.0632389666666722</v>
      </c>
      <c r="D21">
        <f>Reference!F42*ktoe_TWh</f>
        <v>10.233162011111116</v>
      </c>
      <c r="E21">
        <f>Reference!G42*ktoe_TWh</f>
        <v>8.56327777777779</v>
      </c>
      <c r="F21">
        <f>Reference!H42*ktoe_TWh</f>
        <v>6.6550555555555517</v>
      </c>
      <c r="G21">
        <f>Reference!I42*ktoe_TWh</f>
        <v>6.7705555555555597</v>
      </c>
      <c r="H21">
        <f>Reference!J42*ktoe_TWh</f>
        <v>6.8100961138355505</v>
      </c>
      <c r="I21">
        <f>Reference!K42*ktoe_TWh</f>
        <v>7.192689081593338</v>
      </c>
      <c r="J21">
        <f>Reference!L42*ktoe_TWh</f>
        <v>7.614185811857773</v>
      </c>
      <c r="K21">
        <f>Reference!M42*ktoe_TWh</f>
        <v>6.4965391818636071</v>
      </c>
      <c r="L21">
        <f>Reference!N42*ktoe_TWh</f>
        <v>5.2668771940826851</v>
      </c>
      <c r="M21">
        <f>Reference!O42*ktoe_TWh</f>
        <v>6.1754260159917012</v>
      </c>
      <c r="N21">
        <f>Reference!P42*ktoe_TWh</f>
        <v>5.1469885296126341</v>
      </c>
      <c r="O21">
        <f>Reference!Q42*ktoe_TWh</f>
        <v>5.2122423099984241</v>
      </c>
      <c r="P21">
        <f>Reference!R42*ktoe_TWh</f>
        <v>6.4822535692265104</v>
      </c>
      <c r="Q21">
        <f>Reference!S42*ktoe_TWh</f>
        <v>6.4917902189747885</v>
      </c>
      <c r="R21">
        <f>Reference!T42*ktoe_TWh</f>
        <v>6.1620912232395906</v>
      </c>
      <c r="S21">
        <f>Reference!U42*ktoe_TWh</f>
        <v>3.9411855000141194</v>
      </c>
      <c r="T21">
        <f>Reference!V42*ktoe_TWh</f>
        <v>3.6896660704342557</v>
      </c>
      <c r="U21">
        <f>Reference!W42*ktoe_TWh</f>
        <v>3.3387503179890445</v>
      </c>
      <c r="V21">
        <f>Reference!X42*ktoe_TWh</f>
        <v>4.4887924444444378</v>
      </c>
      <c r="W21">
        <f>Reference!Y42*ktoe_TWh</f>
        <v>4.8292087222222264</v>
      </c>
      <c r="X21">
        <f>Reference!Z42*ktoe_TWh</f>
        <v>5.1100715888888955</v>
      </c>
      <c r="Y21">
        <f>Reference!AA42*ktoe_TWh</f>
        <v>4.6371966051438527</v>
      </c>
      <c r="AA21" s="17">
        <f t="shared" si="0"/>
        <v>4.4808039357376916</v>
      </c>
    </row>
    <row r="22" spans="1:31" x14ac:dyDescent="0.2">
      <c r="A22" t="str">
        <f>Reference!A43</f>
        <v>Other Industry sectors</v>
      </c>
      <c r="B22" t="str">
        <f>Reference!B43</f>
        <v>Electricity</v>
      </c>
      <c r="C22">
        <f>Reference!E43*ktoe_TWh</f>
        <v>107.76392890000001</v>
      </c>
      <c r="D22">
        <f>Reference!F43*ktoe_TWh</f>
        <v>106.0348968</v>
      </c>
      <c r="E22">
        <f>Reference!G43*ktoe_TWh</f>
        <v>105.0761196</v>
      </c>
      <c r="F22">
        <f>Reference!H43*ktoe_TWh</f>
        <v>103.84415369999999</v>
      </c>
      <c r="G22">
        <f>Reference!I43*ktoe_TWh</f>
        <v>106.0553656</v>
      </c>
      <c r="H22">
        <f>Reference!J43*ktoe_TWh</f>
        <v>111.0042795</v>
      </c>
      <c r="I22">
        <f>Reference!K43*ktoe_TWh</f>
        <v>109.03601829999999</v>
      </c>
      <c r="J22">
        <f>Reference!L43*ktoe_TWh</f>
        <v>107.86220239999999</v>
      </c>
      <c r="K22">
        <f>Reference!M43*ktoe_TWh</f>
        <v>109.49400770000001</v>
      </c>
      <c r="L22">
        <f>Reference!N43*ktoe_TWh</f>
        <v>96.122764099999998</v>
      </c>
      <c r="M22">
        <f>Reference!O43*ktoe_TWh</f>
        <v>100.69579640000001</v>
      </c>
      <c r="N22">
        <f>Reference!P43*ktoe_TWh</f>
        <v>98.563901099999995</v>
      </c>
      <c r="O22">
        <f>Reference!Q43*ktoe_TWh</f>
        <v>94.877191100000005</v>
      </c>
      <c r="P22">
        <f>Reference!R43*ktoe_TWh</f>
        <v>93.182351199999999</v>
      </c>
      <c r="Q22">
        <f>Reference!S43*ktoe_TWh</f>
        <v>89.218149400000001</v>
      </c>
      <c r="R22">
        <f>Reference!T43*ktoe_TWh</f>
        <v>89.250829699999997</v>
      </c>
      <c r="S22">
        <f>Reference!U43*ktoe_TWh</f>
        <v>90.485819399999997</v>
      </c>
      <c r="T22">
        <f>Reference!V43*ktoe_TWh</f>
        <v>89.6057773</v>
      </c>
      <c r="U22">
        <f>Reference!W43*ktoe_TWh</f>
        <v>91.311084199999996</v>
      </c>
      <c r="V22">
        <f>Reference!X43*ktoe_TWh</f>
        <v>89.7587118</v>
      </c>
      <c r="W22">
        <f>Reference!Y43*ktoe_TWh</f>
        <v>81.468731500000004</v>
      </c>
      <c r="X22">
        <f>Reference!Z43*ktoe_TWh</f>
        <v>82.845956099999995</v>
      </c>
      <c r="Y22">
        <f>Reference!AA43*ktoe_TWh</f>
        <v>82.885926289876124</v>
      </c>
      <c r="AA22" s="17">
        <f t="shared" si="0"/>
        <v>85.65408197797521</v>
      </c>
    </row>
    <row r="23" spans="1:31" hidden="1" x14ac:dyDescent="0.2">
      <c r="A23" t="str">
        <f>Reference!A44</f>
        <v>Other Industry sectors</v>
      </c>
      <c r="B23" t="str">
        <f>Reference!B44</f>
        <v>Natural gas</v>
      </c>
      <c r="C23">
        <f>Reference!E44*ktoe_TWh</f>
        <v>174.4879138</v>
      </c>
      <c r="D23">
        <f>Reference!F44*ktoe_TWh</f>
        <v>171.34095210000001</v>
      </c>
      <c r="E23">
        <f>Reference!G44*ktoe_TWh</f>
        <v>156.37453770000002</v>
      </c>
      <c r="F23">
        <f>Reference!H44*ktoe_TWh</f>
        <v>155.88921779999998</v>
      </c>
      <c r="G23">
        <f>Reference!I44*ktoe_TWh</f>
        <v>144.2378186</v>
      </c>
      <c r="H23">
        <f>Reference!J44*ktoe_TWh</f>
        <v>142.9877099</v>
      </c>
      <c r="I23">
        <f>Reference!K44*ktoe_TWh</f>
        <v>136.1503166</v>
      </c>
      <c r="J23">
        <f>Reference!L44*ktoe_TWh</f>
        <v>126.02779720000001</v>
      </c>
      <c r="K23">
        <f>Reference!M44*ktoe_TWh</f>
        <v>120.970608</v>
      </c>
      <c r="L23">
        <f>Reference!N44*ktoe_TWh</f>
        <v>101.0173659</v>
      </c>
      <c r="M23">
        <f>Reference!O44*ktoe_TWh</f>
        <v>103.14507439999998</v>
      </c>
      <c r="N23">
        <f>Reference!P44*ktoe_TWh</f>
        <v>98.919779099999886</v>
      </c>
      <c r="O23">
        <f>Reference!Q44*ktoe_TWh</f>
        <v>97.503361400000003</v>
      </c>
      <c r="P23">
        <f>Reference!R44*ktoe_TWh</f>
        <v>99.676659500000113</v>
      </c>
      <c r="Q23">
        <f>Reference!S44*ktoe_TWh</f>
        <v>95.18212969999999</v>
      </c>
      <c r="R23">
        <f>Reference!T44*ktoe_TWh</f>
        <v>92.59829259999988</v>
      </c>
      <c r="S23">
        <f>Reference!U44*ktoe_TWh</f>
        <v>96.117530600000009</v>
      </c>
      <c r="T23">
        <f>Reference!V44*ktoe_TWh</f>
        <v>98.802199799999883</v>
      </c>
      <c r="U23">
        <f>Reference!W44*ktoe_TWh</f>
        <v>99.773304799999991</v>
      </c>
      <c r="V23">
        <f>Reference!X44*ktoe_TWh</f>
        <v>101.35952049999987</v>
      </c>
      <c r="W23">
        <f>Reference!Y44*ktoe_TWh</f>
        <v>94.902893399999996</v>
      </c>
      <c r="X23">
        <f>Reference!Z44*ktoe_TWh</f>
        <v>101.70295439999998</v>
      </c>
      <c r="Y23">
        <f>Reference!AA44*ktoe_TWh</f>
        <v>96.975008895402837</v>
      </c>
      <c r="AA23" s="17">
        <f t="shared" si="0"/>
        <v>98.94273639908053</v>
      </c>
    </row>
    <row r="24" spans="1:31" hidden="1" x14ac:dyDescent="0.2">
      <c r="A24" t="str">
        <f>Reference!A45</f>
        <v>Other Industry sectors</v>
      </c>
      <c r="B24" t="str">
        <f>Reference!B45</f>
        <v>Petroleum products</v>
      </c>
      <c r="C24">
        <f>Reference!E45*ktoe_TWh</f>
        <v>68.498257699999996</v>
      </c>
      <c r="D24">
        <f>Reference!F45*ktoe_TWh</f>
        <v>75.967276299999995</v>
      </c>
      <c r="E24">
        <f>Reference!G45*ktoe_TWh</f>
        <v>71.715464600000004</v>
      </c>
      <c r="F24">
        <f>Reference!H45*ktoe_TWh</f>
        <v>80.011608800000005</v>
      </c>
      <c r="G24">
        <f>Reference!I45*ktoe_TWh</f>
        <v>80.058826599999989</v>
      </c>
      <c r="H24">
        <f>Reference!J45*ktoe_TWh</f>
        <v>72.866020500000005</v>
      </c>
      <c r="I24">
        <f>Reference!K45*ktoe_TWh</f>
        <v>70.706794699999989</v>
      </c>
      <c r="J24">
        <f>Reference!L45*ktoe_TWh</f>
        <v>70.112152800000004</v>
      </c>
      <c r="K24">
        <f>Reference!M45*ktoe_TWh</f>
        <v>68.484766899999997</v>
      </c>
      <c r="L24">
        <f>Reference!N45*ktoe_TWh</f>
        <v>59.820184299999994</v>
      </c>
      <c r="M24">
        <f>Reference!O45*ktoe_TWh</f>
        <v>63.684949599999996</v>
      </c>
      <c r="N24">
        <f>Reference!P45*ktoe_TWh</f>
        <v>52.287433299999996</v>
      </c>
      <c r="O24">
        <f>Reference!Q45*ktoe_TWh</f>
        <v>54.235923499999998</v>
      </c>
      <c r="P24">
        <f>Reference!R45*ktoe_TWh</f>
        <v>47.119642800000001</v>
      </c>
      <c r="Q24">
        <f>Reference!S45*ktoe_TWh</f>
        <v>49.210716799999993</v>
      </c>
      <c r="R24">
        <f>Reference!T45*ktoe_TWh</f>
        <v>48.914035500000004</v>
      </c>
      <c r="S24">
        <f>Reference!U45*ktoe_TWh</f>
        <v>27.056729799999999</v>
      </c>
      <c r="T24">
        <f>Reference!V45*ktoe_TWh</f>
        <v>30.7018044</v>
      </c>
      <c r="U24">
        <f>Reference!W45*ktoe_TWh</f>
        <v>30.001329500000001</v>
      </c>
      <c r="V24">
        <f>Reference!X45*ktoe_TWh</f>
        <v>30.904747899999997</v>
      </c>
      <c r="W24">
        <f>Reference!Y45*ktoe_TWh</f>
        <v>28.307536300000002</v>
      </c>
      <c r="X24">
        <f>Reference!Z45*ktoe_TWh</f>
        <v>29.799549000000003</v>
      </c>
      <c r="Y24">
        <f>Reference!AA45*ktoe_TWh</f>
        <v>30.199372587013247</v>
      </c>
      <c r="AA24" s="17">
        <f t="shared" si="0"/>
        <v>29.842507057402649</v>
      </c>
    </row>
    <row r="25" spans="1:31" x14ac:dyDescent="0.2">
      <c r="A25" t="str">
        <f>Reference!A46</f>
        <v>Other Industry sectors</v>
      </c>
      <c r="B25" t="str">
        <f>Reference!B46</f>
        <v>Renewables</v>
      </c>
      <c r="C25">
        <f>Reference!E46*ktoe_TWh</f>
        <v>3.0710178000000119</v>
      </c>
      <c r="D25">
        <f>Reference!F46*ktoe_TWh</f>
        <v>2.8269040999999882</v>
      </c>
      <c r="E25">
        <f>Reference!G46*ktoe_TWh</f>
        <v>2.9078489000000114</v>
      </c>
      <c r="F25">
        <f>Reference!H46*ktoe_TWh</f>
        <v>3.1016046999999878</v>
      </c>
      <c r="G25">
        <f>Reference!I46*ktoe_TWh</f>
        <v>3.0847411999999883</v>
      </c>
      <c r="H25">
        <f>Reference!J46*ktoe_TWh</f>
        <v>2.3348388</v>
      </c>
      <c r="I25">
        <f>Reference!K46*ktoe_TWh</f>
        <v>2.4828887000000002</v>
      </c>
      <c r="J25">
        <f>Reference!L46*ktoe_TWh</f>
        <v>3.2137179000000118</v>
      </c>
      <c r="K25">
        <f>Reference!M46*ktoe_TWh</f>
        <v>4.8171459999999886</v>
      </c>
      <c r="L25">
        <f>Reference!N46*ktoe_TWh</f>
        <v>4.8237750999999998</v>
      </c>
      <c r="M25">
        <f>Reference!O46*ktoe_TWh</f>
        <v>5.4881970000000111</v>
      </c>
      <c r="N25">
        <f>Reference!P46*ktoe_TWh</f>
        <v>6.1739017999999879</v>
      </c>
      <c r="O25">
        <f>Reference!Q46*ktoe_TWh</f>
        <v>5.6775333999999882</v>
      </c>
      <c r="P25">
        <f>Reference!R46*ktoe_TWh</f>
        <v>6.6952747000000112</v>
      </c>
      <c r="Q25">
        <f>Reference!S46*ktoe_TWh</f>
        <v>6.8985670999999993</v>
      </c>
      <c r="R25">
        <f>Reference!T46*ktoe_TWh</f>
        <v>12.9404684</v>
      </c>
      <c r="S25">
        <f>Reference!U46*ktoe_TWh</f>
        <v>13.887848200000001</v>
      </c>
      <c r="T25">
        <f>Reference!V46*ktoe_TWh</f>
        <v>14.338045499999998</v>
      </c>
      <c r="U25">
        <f>Reference!W46*ktoe_TWh</f>
        <v>16.659974999999999</v>
      </c>
      <c r="V25">
        <f>Reference!X46*ktoe_TWh</f>
        <v>17.6808564</v>
      </c>
      <c r="W25">
        <f>Reference!Y46*ktoe_TWh</f>
        <v>19.789026499999999</v>
      </c>
      <c r="X25">
        <f>Reference!Z46*ktoe_TWh</f>
        <v>19.417796899999999</v>
      </c>
      <c r="Y25">
        <f>Reference!AA46*ktoe_TWh</f>
        <v>20.736268283164698</v>
      </c>
      <c r="AA25" s="17">
        <f t="shared" si="0"/>
        <v>18.85678461663294</v>
      </c>
    </row>
    <row r="26" spans="1:31" hidden="1" x14ac:dyDescent="0.2">
      <c r="A26" t="str">
        <f>Reference!A47</f>
        <v>Other Industry sectors</v>
      </c>
      <c r="B26" t="str">
        <f>Reference!B47</f>
        <v>Solid / manufactured fuels</v>
      </c>
      <c r="C26">
        <f>Reference!E47*ktoe_TWh</f>
        <v>20.223058111629999</v>
      </c>
      <c r="D26">
        <f>Reference!F47*ktoe_TWh</f>
        <v>17.75179941163</v>
      </c>
      <c r="E26">
        <f>Reference!G47*ktoe_TWh</f>
        <v>17.848677311629999</v>
      </c>
      <c r="F26">
        <f>Reference!H47*ktoe_TWh</f>
        <v>17.671436111629998</v>
      </c>
      <c r="G26">
        <f>Reference!I47*ktoe_TWh</f>
        <v>17.35440231163</v>
      </c>
      <c r="H26">
        <f>Reference!J47*ktoe_TWh</f>
        <v>16.352594111630001</v>
      </c>
      <c r="I26">
        <f>Reference!K47*ktoe_TWh</f>
        <v>16.21570901163</v>
      </c>
      <c r="J26">
        <f>Reference!L47*ktoe_TWh</f>
        <v>16.895947711630001</v>
      </c>
      <c r="K26">
        <f>Reference!M47*ktoe_TWh</f>
        <v>17.282063699999998</v>
      </c>
      <c r="L26">
        <f>Reference!N47*ktoe_TWh</f>
        <v>13.763290900000001</v>
      </c>
      <c r="M26">
        <f>Reference!O47*ktoe_TWh</f>
        <v>15.343575299999999</v>
      </c>
      <c r="N26">
        <f>Reference!P47*ktoe_TWh</f>
        <v>13.932623700000001</v>
      </c>
      <c r="O26">
        <f>Reference!Q47*ktoe_TWh</f>
        <v>14.2524487</v>
      </c>
      <c r="P26">
        <f>Reference!R47*ktoe_TWh</f>
        <v>18.5078657</v>
      </c>
      <c r="Q26">
        <f>Reference!S47*ktoe_TWh</f>
        <v>19.0081883</v>
      </c>
      <c r="R26">
        <f>Reference!T47*ktoe_TWh</f>
        <v>15.8231965</v>
      </c>
      <c r="S26">
        <f>Reference!U47*ktoe_TWh</f>
        <v>14.8826784</v>
      </c>
      <c r="T26">
        <f>Reference!V47*ktoe_TWh</f>
        <v>12.834635399999998</v>
      </c>
      <c r="U26">
        <f>Reference!W47*ktoe_TWh</f>
        <v>12.6016865</v>
      </c>
      <c r="V26">
        <f>Reference!X47*ktoe_TWh</f>
        <v>10.7353041</v>
      </c>
      <c r="W26">
        <f>Reference!Y47*ktoe_TWh</f>
        <v>9.5987042000000002</v>
      </c>
      <c r="X26">
        <f>Reference!Z47*ktoe_TWh</f>
        <v>10.095305199999999</v>
      </c>
      <c r="Y26">
        <f>Reference!AA47*ktoe_TWh</f>
        <v>10.833647234783482</v>
      </c>
      <c r="AA26" s="17">
        <f t="shared" si="0"/>
        <v>10.772929446956697</v>
      </c>
    </row>
    <row r="27" spans="1:31" x14ac:dyDescent="0.2">
      <c r="A27" t="str">
        <f>Reference!A48</f>
        <v>Public services</v>
      </c>
      <c r="B27" t="str">
        <f>Reference!B48</f>
        <v>Electricity</v>
      </c>
      <c r="C27">
        <f>Reference!E48*ktoe_TWh</f>
        <v>20.912949699999999</v>
      </c>
      <c r="D27">
        <f>Reference!F48*ktoe_TWh</f>
        <v>21.104960999999999</v>
      </c>
      <c r="E27">
        <f>Reference!G48*ktoe_TWh</f>
        <v>20.356803099999997</v>
      </c>
      <c r="F27">
        <f>Reference!H48*ktoe_TWh</f>
        <v>20.423442999999999</v>
      </c>
      <c r="G27">
        <f>Reference!I48*ktoe_TWh</f>
        <v>20.157464900000001</v>
      </c>
      <c r="H27">
        <f>Reference!J48*ktoe_TWh</f>
        <v>20.027906699999999</v>
      </c>
      <c r="I27">
        <f>Reference!K48*ktoe_TWh</f>
        <v>20.012206200000001</v>
      </c>
      <c r="J27">
        <f>Reference!L48*ktoe_TWh</f>
        <v>20.087336000000001</v>
      </c>
      <c r="K27">
        <f>Reference!M48*ktoe_TWh</f>
        <v>20.354942300000001</v>
      </c>
      <c r="L27">
        <f>Reference!N48*ktoe_TWh</f>
        <v>19.441638399999999</v>
      </c>
      <c r="M27">
        <f>Reference!O48*ktoe_TWh</f>
        <v>19.100065299999997</v>
      </c>
      <c r="N27">
        <f>Reference!P48*ktoe_TWh</f>
        <v>18.397148099999999</v>
      </c>
      <c r="O27">
        <f>Reference!Q48*ktoe_TWh</f>
        <v>18.9025879</v>
      </c>
      <c r="P27">
        <f>Reference!R48*ktoe_TWh</f>
        <v>18.8024536</v>
      </c>
      <c r="Q27">
        <f>Reference!S48*ktoe_TWh</f>
        <v>18.501701799999999</v>
      </c>
      <c r="R27">
        <f>Reference!T48*ktoe_TWh</f>
        <v>19.371509500000002</v>
      </c>
      <c r="S27">
        <f>Reference!U48*ktoe_TWh</f>
        <v>19.707849099999997</v>
      </c>
      <c r="T27">
        <f>Reference!V48*ktoe_TWh</f>
        <v>19.745646599999997</v>
      </c>
      <c r="U27">
        <f>Reference!W48*ktoe_TWh</f>
        <v>18.248284099999999</v>
      </c>
      <c r="V27">
        <f>Reference!X48*ktoe_TWh</f>
        <v>17.863447399999998</v>
      </c>
      <c r="W27">
        <f>Reference!Y48*ktoe_TWh</f>
        <v>16.596126299999998</v>
      </c>
      <c r="X27">
        <f>Reference!Z48*ktoe_TWh</f>
        <v>16.550885599999997</v>
      </c>
      <c r="Y27">
        <f>Reference!AA48*ktoe_TWh</f>
        <v>16.084231997816371</v>
      </c>
      <c r="AA27" s="17">
        <f t="shared" si="0"/>
        <v>17.068595079563273</v>
      </c>
    </row>
    <row r="28" spans="1:31" hidden="1" x14ac:dyDescent="0.2">
      <c r="A28" t="str">
        <f>Reference!A49</f>
        <v>Public services</v>
      </c>
      <c r="B28" t="str">
        <f>Reference!B49</f>
        <v>Natural gas</v>
      </c>
      <c r="C28">
        <f>Reference!E49*ktoe_TWh</f>
        <v>44.551971399999772</v>
      </c>
      <c r="D28">
        <f>Reference!F49*ktoe_TWh</f>
        <v>46.232041199999998</v>
      </c>
      <c r="E28">
        <f>Reference!G49*ktoe_TWh</f>
        <v>42.998319699999882</v>
      </c>
      <c r="F28">
        <f>Reference!H49*ktoe_TWh</f>
        <v>44.362518699999761</v>
      </c>
      <c r="G28">
        <f>Reference!I49*ktoe_TWh</f>
        <v>51.934346500000117</v>
      </c>
      <c r="H28">
        <f>Reference!J49*ktoe_TWh</f>
        <v>50.31928839999977</v>
      </c>
      <c r="I28">
        <f>Reference!K49*ktoe_TWh</f>
        <v>45.802894199999884</v>
      </c>
      <c r="J28">
        <f>Reference!L49*ktoe_TWh</f>
        <v>42.4443828</v>
      </c>
      <c r="K28">
        <f>Reference!M49*ktoe_TWh</f>
        <v>44.598840299999885</v>
      </c>
      <c r="L28">
        <f>Reference!N49*ktoe_TWh</f>
        <v>40.222238699999998</v>
      </c>
      <c r="M28">
        <f>Reference!O49*ktoe_TWh</f>
        <v>43.973029999999881</v>
      </c>
      <c r="N28">
        <f>Reference!P49*ktoe_TWh</f>
        <v>35.6544399</v>
      </c>
      <c r="O28">
        <f>Reference!Q49*ktoe_TWh</f>
        <v>41.323367100000119</v>
      </c>
      <c r="P28">
        <f>Reference!R49*ktoe_TWh</f>
        <v>42.250627000000115</v>
      </c>
      <c r="Q28">
        <f>Reference!S49*ktoe_TWh</f>
        <v>34.9723404</v>
      </c>
      <c r="R28">
        <f>Reference!T49*ktoe_TWh</f>
        <v>36.923970700000112</v>
      </c>
      <c r="S28">
        <f>Reference!U49*ktoe_TWh</f>
        <v>37.470580699999999</v>
      </c>
      <c r="T28">
        <f>Reference!V49*ktoe_TWh</f>
        <v>35.372412400000115</v>
      </c>
      <c r="U28">
        <f>Reference!W49*ktoe_TWh</f>
        <v>35.674327200000114</v>
      </c>
      <c r="V28">
        <f>Reference!X49*ktoe_TWh</f>
        <v>36.009736400000236</v>
      </c>
      <c r="W28">
        <f>Reference!Y49*ktoe_TWh</f>
        <v>33.271220299999996</v>
      </c>
      <c r="X28">
        <f>Reference!Z49*ktoe_TWh</f>
        <v>35.059216500000119</v>
      </c>
      <c r="Y28">
        <f>Reference!AA49*ktoe_TWh</f>
        <v>33.97660781624888</v>
      </c>
      <c r="AA28" s="17">
        <f t="shared" si="0"/>
        <v>34.798221643249867</v>
      </c>
    </row>
    <row r="29" spans="1:31" hidden="1" x14ac:dyDescent="0.2">
      <c r="A29" t="str">
        <f>Reference!A50</f>
        <v>Public services</v>
      </c>
      <c r="B29" t="str">
        <f>Reference!B50</f>
        <v>Petroleum products</v>
      </c>
      <c r="C29">
        <f>Reference!E50*ktoe_TWh</f>
        <v>12.1385799</v>
      </c>
      <c r="D29">
        <f>Reference!F50*ktoe_TWh</f>
        <v>9.8323508999999998</v>
      </c>
      <c r="E29">
        <f>Reference!G50*ktoe_TWh</f>
        <v>8.6378336000000004</v>
      </c>
      <c r="F29">
        <f>Reference!H50*ktoe_TWh</f>
        <v>4.6417656000000003</v>
      </c>
      <c r="G29">
        <f>Reference!I50*ktoe_TWh</f>
        <v>5.8597755000000005</v>
      </c>
      <c r="H29">
        <f>Reference!J50*ktoe_TWh</f>
        <v>6.3099727999999988</v>
      </c>
      <c r="I29">
        <f>Reference!K50*ktoe_TWh</f>
        <v>5.6985837000000235</v>
      </c>
      <c r="J29">
        <f>Reference!L50*ktoe_TWh</f>
        <v>5.6695086999999766</v>
      </c>
      <c r="K29">
        <f>Reference!M50*ktoe_TWh</f>
        <v>5.445747499999988</v>
      </c>
      <c r="L29">
        <f>Reference!N50*ktoe_TWh</f>
        <v>4.3351987999999997</v>
      </c>
      <c r="M29">
        <f>Reference!O50*ktoe_TWh</f>
        <v>3.6476331999999996</v>
      </c>
      <c r="N29">
        <f>Reference!P50*ktoe_TWh</f>
        <v>4.2536724999999995</v>
      </c>
      <c r="O29">
        <f>Reference!Q50*ktoe_TWh</f>
        <v>3.7379983000000001</v>
      </c>
      <c r="P29">
        <f>Reference!R50*ktoe_TWh</f>
        <v>3.4845806000000001</v>
      </c>
      <c r="Q29">
        <f>Reference!S50*ktoe_TWh</f>
        <v>3.8870949000000001</v>
      </c>
      <c r="R29">
        <f>Reference!T50*ktoe_TWh</f>
        <v>4.1891259999999999</v>
      </c>
      <c r="S29">
        <f>Reference!U50*ktoe_TWh</f>
        <v>9.1800242000000125</v>
      </c>
      <c r="T29">
        <f>Reference!V50*ktoe_TWh</f>
        <v>8.2186884000000227</v>
      </c>
      <c r="U29">
        <f>Reference!W50*ktoe_TWh</f>
        <v>8.6834232000000107</v>
      </c>
      <c r="V29">
        <f>Reference!X50*ktoe_TWh</f>
        <v>8.5589822000000009</v>
      </c>
      <c r="W29">
        <f>Reference!Y50*ktoe_TWh</f>
        <v>8.2495078999999887</v>
      </c>
      <c r="X29">
        <f>Reference!Z50*ktoe_TWh</f>
        <v>8.2925388999999772</v>
      </c>
      <c r="Y29">
        <f>Reference!AA50*ktoe_TWh</f>
        <v>8.2750724385542167</v>
      </c>
      <c r="AA29" s="17">
        <f t="shared" si="0"/>
        <v>8.4119049277108395</v>
      </c>
    </row>
    <row r="30" spans="1:31" x14ac:dyDescent="0.2">
      <c r="A30" t="str">
        <f>Reference!A51</f>
        <v>Public services</v>
      </c>
      <c r="B30" t="str">
        <f>Reference!B51</f>
        <v>Renewables</v>
      </c>
      <c r="C30">
        <f>Reference!E51*ktoe_TWh</f>
        <v>1.0277430999999988</v>
      </c>
      <c r="D30">
        <f>Reference!F51*ktoe_TWh</f>
        <v>1.043327300000001</v>
      </c>
      <c r="E30">
        <f>Reference!G51*ktoe_TWh</f>
        <v>1.1262492</v>
      </c>
      <c r="F30">
        <f>Reference!H51*ktoe_TWh</f>
        <v>1.2116134000000001</v>
      </c>
      <c r="G30">
        <f>Reference!I51*ktoe_TWh</f>
        <v>1.2112645</v>
      </c>
      <c r="H30">
        <f>Reference!J51*ktoe_TWh</f>
        <v>1.2161491</v>
      </c>
      <c r="I30">
        <f>Reference!K51*ktoe_TWh</f>
        <v>0.96761600000000114</v>
      </c>
      <c r="J30">
        <f>Reference!L51*ktoe_TWh</f>
        <v>1.0296039000000012</v>
      </c>
      <c r="K30">
        <f>Reference!M51*ktoe_TWh</f>
        <v>0.86678389999999994</v>
      </c>
      <c r="L30">
        <f>Reference!N51*ktoe_TWh</f>
        <v>0.97343100000000005</v>
      </c>
      <c r="M30">
        <f>Reference!O51*ktoe_TWh</f>
        <v>1.1795146000000001</v>
      </c>
      <c r="N30">
        <f>Reference!P51*ktoe_TWh</f>
        <v>1.0921732999999987</v>
      </c>
      <c r="O30">
        <f>Reference!Q51*ktoe_TWh</f>
        <v>1.0308831999999988</v>
      </c>
      <c r="P30">
        <f>Reference!R51*ktoe_TWh</f>
        <v>1.440957</v>
      </c>
      <c r="Q30">
        <f>Reference!S51*ktoe_TWh</f>
        <v>1.3853656000000001</v>
      </c>
      <c r="R30">
        <f>Reference!T51*ktoe_TWh</f>
        <v>0.4931120000000011</v>
      </c>
      <c r="S30">
        <f>Reference!U51*ktoe_TWh</f>
        <v>0.31773159999999884</v>
      </c>
      <c r="T30">
        <f>Reference!V51*ktoe_TWh</f>
        <v>0.70756919999999879</v>
      </c>
      <c r="U30">
        <f>Reference!W51*ktoe_TWh</f>
        <v>0.51955323418631061</v>
      </c>
      <c r="V30">
        <f>Reference!X51*ktoe_TWh</f>
        <v>0.68871532551910364</v>
      </c>
      <c r="W30">
        <f>Reference!Y51*ktoe_TWh</f>
        <v>0.69124527170723415</v>
      </c>
      <c r="X30">
        <f>Reference!Z51*ktoe_TWh</f>
        <v>0.73051195986157857</v>
      </c>
      <c r="Y30">
        <f>Reference!AA51*ktoe_TWh</f>
        <v>0.76022057709510282</v>
      </c>
      <c r="AA30" s="17">
        <f t="shared" si="0"/>
        <v>0.67804927367386603</v>
      </c>
    </row>
    <row r="31" spans="1:31" hidden="1" x14ac:dyDescent="0.2">
      <c r="A31" t="str">
        <f>Reference!A52</f>
        <v>Public services</v>
      </c>
      <c r="B31" t="str">
        <f>Reference!B52</f>
        <v>Solid / manufactured fuels</v>
      </c>
      <c r="C31">
        <f>Reference!E52*ktoe_TWh</f>
        <v>0.48706440000000001</v>
      </c>
      <c r="D31">
        <f>Reference!F52*ktoe_TWh</f>
        <v>0.39018650000000238</v>
      </c>
      <c r="E31">
        <f>Reference!G52*ktoe_TWh</f>
        <v>6.0941200000001972E-2</v>
      </c>
      <c r="F31">
        <f>Reference!H52*ktoe_TWh</f>
        <v>8.9202099999997675E-2</v>
      </c>
      <c r="G31">
        <f>Reference!I52*ktoe_TWh</f>
        <v>0.10478630000000093</v>
      </c>
      <c r="H31">
        <f>Reference!J52*ktoe_TWh</f>
        <v>0.30831130000000351</v>
      </c>
      <c r="I31">
        <f>Reference!K52*ktoe_TWh</f>
        <v>0.15223669999999884</v>
      </c>
      <c r="J31">
        <f>Reference!L52*ktoe_TWh</f>
        <v>0.11618370000000314</v>
      </c>
      <c r="K31">
        <f>Reference!M52*ktoe_TWh</f>
        <v>0.10874050000000023</v>
      </c>
      <c r="L31">
        <f>Reference!N52*ktoe_TWh</f>
        <v>0.19433730000000232</v>
      </c>
      <c r="M31">
        <f>Reference!O52*ktoe_TWh</f>
        <v>0.23143699999999998</v>
      </c>
      <c r="N31">
        <f>Reference!P52*ktoe_TWh</f>
        <v>0.21108450000000234</v>
      </c>
      <c r="O31">
        <f>Reference!Q52*ktoe_TWh</f>
        <v>9.5017099999998009E-2</v>
      </c>
      <c r="P31">
        <f>Reference!R52*ktoe_TWh</f>
        <v>0.19340690000000235</v>
      </c>
      <c r="Q31">
        <f>Reference!S52*ktoe_TWh</f>
        <v>0.19898929999999998</v>
      </c>
      <c r="R31">
        <f>Reference!T52*ktoe_TWh</f>
        <v>0.20992150000000001</v>
      </c>
      <c r="S31">
        <f>Reference!U52*ktoe_TWh</f>
        <v>0.23050660000000001</v>
      </c>
      <c r="T31">
        <f>Reference!V52*ktoe_TWh</f>
        <v>0.21445720000000001</v>
      </c>
      <c r="U31">
        <f>Reference!W52*ktoe_TWh</f>
        <v>0.20840960000000003</v>
      </c>
      <c r="V31">
        <f>Reference!X52*ktoe_TWh</f>
        <v>0.1520041</v>
      </c>
      <c r="W31">
        <f>Reference!Y52*ktoe_TWh</f>
        <v>0.15095739999999999</v>
      </c>
      <c r="X31">
        <f>Reference!Z52*ktoe_TWh</f>
        <v>0.15874949999999999</v>
      </c>
      <c r="Y31">
        <f>Reference!AA52*ktoe_TWh</f>
        <v>0.13507211373221942</v>
      </c>
      <c r="AA31" s="17">
        <f t="shared" si="0"/>
        <v>0.16103854274644389</v>
      </c>
    </row>
    <row r="32" spans="1:31" x14ac:dyDescent="0.2">
      <c r="A32" t="str">
        <f>Reference!A53</f>
        <v>Transport</v>
      </c>
      <c r="B32" t="str">
        <f>Reference!B53</f>
        <v>Electricity</v>
      </c>
      <c r="C32">
        <f>Reference!E53*ktoe_TWh</f>
        <v>4.1366347152626703</v>
      </c>
      <c r="D32">
        <f>Reference!F53*ktoe_TWh</f>
        <v>4.1366347152626703</v>
      </c>
      <c r="E32">
        <f>Reference!G53*ktoe_TWh</f>
        <v>3.9615175884396745</v>
      </c>
      <c r="F32">
        <f>Reference!H53*ktoe_TWh</f>
        <v>3.8481830552542768</v>
      </c>
      <c r="G32">
        <f>Reference!I53*ktoe_TWh</f>
        <v>4.0388664000000114</v>
      </c>
      <c r="H32">
        <f>Reference!J53*ktoe_TWh</f>
        <v>4.0402620000000118</v>
      </c>
      <c r="I32">
        <f>Reference!K53*ktoe_TWh</f>
        <v>3.983042399999988</v>
      </c>
      <c r="J32">
        <f>Reference!L53*ktoe_TWh</f>
        <v>3.9431514999999999</v>
      </c>
      <c r="K32">
        <f>Reference!M53*ktoe_TWh</f>
        <v>3.9354756999999885</v>
      </c>
      <c r="L32">
        <f>Reference!N53*ktoe_TWh</f>
        <v>4.0329350999999996</v>
      </c>
      <c r="M32">
        <f>Reference!O53*ktoe_TWh</f>
        <v>4.0752522082677185</v>
      </c>
      <c r="N32">
        <f>Reference!P53*ktoe_TWh</f>
        <v>4.2135501825043127</v>
      </c>
      <c r="O32">
        <f>Reference!Q53*ktoe_TWh</f>
        <v>4.4921929425453353</v>
      </c>
      <c r="P32">
        <f>Reference!R53*ktoe_TWh</f>
        <v>4.3675923470541891</v>
      </c>
      <c r="Q32">
        <f>Reference!S53*ktoe_TWh</f>
        <v>4.5222005999663653</v>
      </c>
      <c r="R32">
        <f>Reference!T53*ktoe_TWh</f>
        <v>4.5553671034524053</v>
      </c>
      <c r="S32">
        <f>Reference!U53*ktoe_TWh</f>
        <v>4.7569873274295524</v>
      </c>
      <c r="T32">
        <f>Reference!V53*ktoe_TWh</f>
        <v>4.9281970051080144</v>
      </c>
      <c r="U32">
        <f>Reference!W53*ktoe_TWh</f>
        <v>5.1141729448103108</v>
      </c>
      <c r="V32">
        <f>Reference!X53*ktoe_TWh</f>
        <v>5.8407705824290783</v>
      </c>
      <c r="W32">
        <f>Reference!Y53*ktoe_TWh</f>
        <v>5.6512871624457324</v>
      </c>
      <c r="X32">
        <f>Reference!Z53*ktoe_TWh</f>
        <v>6.3225551172637697</v>
      </c>
      <c r="Y32">
        <f>Reference!AA53*ktoe_TWh</f>
        <v>7.8975394963070595</v>
      </c>
      <c r="AA32" s="17">
        <f t="shared" si="0"/>
        <v>6.1652650606511914</v>
      </c>
    </row>
    <row r="33" spans="1:27" hidden="1" x14ac:dyDescent="0.2">
      <c r="A33" t="str">
        <f>Reference!A54</f>
        <v>Transport</v>
      </c>
      <c r="B33" t="str">
        <f>Reference!B54</f>
        <v>Natural gas</v>
      </c>
      <c r="C33">
        <f>Reference!E54*ktoe_TWh</f>
        <v>0</v>
      </c>
      <c r="D33">
        <f>Reference!F54*ktoe_TWh</f>
        <v>0</v>
      </c>
      <c r="E33">
        <f>Reference!G54*ktoe_TWh</f>
        <v>0</v>
      </c>
      <c r="F33">
        <f>Reference!H54*ktoe_TWh</f>
        <v>0</v>
      </c>
      <c r="G33">
        <f>Reference!I54*ktoe_TWh</f>
        <v>0</v>
      </c>
      <c r="H33">
        <f>Reference!J54*ktoe_TWh</f>
        <v>0</v>
      </c>
      <c r="I33">
        <f>Reference!K54*ktoe_TWh</f>
        <v>0</v>
      </c>
      <c r="J33">
        <f>Reference!L54*ktoe_TWh</f>
        <v>0</v>
      </c>
      <c r="K33">
        <f>Reference!M54*ktoe_TWh</f>
        <v>0</v>
      </c>
      <c r="L33">
        <f>Reference!N54*ktoe_TWh</f>
        <v>0</v>
      </c>
      <c r="M33">
        <f>Reference!O54*ktoe_TWh</f>
        <v>0</v>
      </c>
      <c r="N33">
        <f>Reference!P54*ktoe_TWh</f>
        <v>0</v>
      </c>
      <c r="O33">
        <f>Reference!Q54*ktoe_TWh</f>
        <v>0</v>
      </c>
      <c r="P33">
        <f>Reference!R54*ktoe_TWh</f>
        <v>0</v>
      </c>
      <c r="Q33">
        <f>Reference!S54*ktoe_TWh</f>
        <v>0</v>
      </c>
      <c r="R33">
        <f>Reference!T54*ktoe_TWh</f>
        <v>0</v>
      </c>
      <c r="S33">
        <f>Reference!U54*ktoe_TWh</f>
        <v>0</v>
      </c>
      <c r="T33">
        <f>Reference!V54*ktoe_TWh</f>
        <v>0</v>
      </c>
      <c r="U33">
        <f>Reference!W54*ktoe_TWh</f>
        <v>0.11304360000000001</v>
      </c>
      <c r="V33">
        <f>Reference!X54*ktoe_TWh</f>
        <v>0.49694989999999994</v>
      </c>
      <c r="W33">
        <f>Reference!Y54*ktoe_TWh</f>
        <v>0.88643859999999997</v>
      </c>
      <c r="X33">
        <f>Reference!Z54*ktoe_TWh</f>
        <v>0.97796669999999997</v>
      </c>
      <c r="Y33">
        <f>Reference!AA54*ktoe_TWh</f>
        <v>6.5159397110209263E-3</v>
      </c>
      <c r="AA33" s="17">
        <f t="shared" si="0"/>
        <v>0.49618294794220413</v>
      </c>
    </row>
    <row r="34" spans="1:27" hidden="1" x14ac:dyDescent="0.2">
      <c r="A34" t="str">
        <f>Reference!A55</f>
        <v>Transport</v>
      </c>
      <c r="B34" t="str">
        <f>Reference!B55</f>
        <v>Petroleum products (Aviation)</v>
      </c>
      <c r="C34">
        <f>Reference!E55*ktoe_TWh</f>
        <v>156.21996166666671</v>
      </c>
      <c r="D34">
        <f>Reference!F55*ktoe_TWh</f>
        <v>156.21996166666671</v>
      </c>
      <c r="E34">
        <f>Reference!G55*ktoe_TWh</f>
        <v>156.21996166666671</v>
      </c>
      <c r="F34">
        <f>Reference!H55*ktoe_TWh</f>
        <v>156.21996166666671</v>
      </c>
      <c r="G34">
        <f>Reference!I55*ktoe_TWh</f>
        <v>156.21996166666671</v>
      </c>
      <c r="H34">
        <f>Reference!J55*ktoe_TWh</f>
        <v>156.21996166666671</v>
      </c>
      <c r="I34">
        <f>Reference!K55*ktoe_TWh</f>
        <v>156.21996166666671</v>
      </c>
      <c r="J34">
        <f>Reference!L55*ktoe_TWh</f>
        <v>156.21996166666671</v>
      </c>
      <c r="K34">
        <f>Reference!M55*ktoe_TWh</f>
        <v>156.21996166666671</v>
      </c>
      <c r="L34">
        <f>Reference!N55*ktoe_TWh</f>
        <v>148.29369666666636</v>
      </c>
      <c r="M34">
        <f>Reference!O55*ktoe_TWh</f>
        <v>142.93744499999977</v>
      </c>
      <c r="N34">
        <f>Reference!P55*ktoe_TWh</f>
        <v>148.80179499999997</v>
      </c>
      <c r="O34">
        <f>Reference!Q55*ktoe_TWh</f>
        <v>144.22638500000031</v>
      </c>
      <c r="P34">
        <f>Reference!R55*ktoe_TWh</f>
        <v>144.47400166666617</v>
      </c>
      <c r="Q34">
        <f>Reference!S55*ktoe_TWh</f>
        <v>144.53672833333303</v>
      </c>
      <c r="R34">
        <f>Reference!T55*ktoe_TWh</f>
        <v>145.56586333333343</v>
      </c>
      <c r="S34">
        <f>Reference!U55*ktoe_TWh</f>
        <v>145.68292666666682</v>
      </c>
      <c r="T34">
        <f>Reference!V55*ktoe_TWh</f>
        <v>156.55715666666683</v>
      </c>
      <c r="U34">
        <f>Reference!W55*ktoe_TWh</f>
        <v>157.70181564496542</v>
      </c>
      <c r="V34">
        <f>Reference!X55*ktoe_TWh</f>
        <v>158.21110422738903</v>
      </c>
      <c r="W34">
        <f>Reference!Y55*ktoe_TWh</f>
        <v>65.606599660812549</v>
      </c>
      <c r="X34">
        <f>Reference!Z55*ktoe_TWh</f>
        <v>60.196958511335886</v>
      </c>
      <c r="Y34">
        <f>Reference!AA55*ktoe_TWh</f>
        <v>151.63871152686593</v>
      </c>
      <c r="AA34" s="17">
        <f t="shared" si="0"/>
        <v>118.67103791427375</v>
      </c>
    </row>
    <row r="35" spans="1:27" hidden="1" x14ac:dyDescent="0.2">
      <c r="A35" t="str">
        <f>Reference!A56</f>
        <v>Transport</v>
      </c>
      <c r="B35" t="str">
        <f>Reference!B56</f>
        <v>Petroleum products (Rail)</v>
      </c>
      <c r="C35">
        <f>Reference!E56*ktoe_TWh</f>
        <v>7.4297092000000005</v>
      </c>
      <c r="D35">
        <f>Reference!F56*ktoe_TWh</f>
        <v>7.7253438000000001</v>
      </c>
      <c r="E35">
        <f>Reference!G56*ktoe_TWh</f>
        <v>7.694640600000012</v>
      </c>
      <c r="F35">
        <f>Reference!H56*ktoe_TWh</f>
        <v>7.7561632999999999</v>
      </c>
      <c r="G35">
        <f>Reference!I56*ktoe_TWh</f>
        <v>8.1403022000000114</v>
      </c>
      <c r="H35">
        <f>Reference!J56*ktoe_TWh</f>
        <v>7.3709776999999885</v>
      </c>
      <c r="I35">
        <f>Reference!K56*ktoe_TWh</f>
        <v>7.3487644000000119</v>
      </c>
      <c r="J35">
        <f>Reference!L56*ktoe_TWh</f>
        <v>7.5171667999999885</v>
      </c>
      <c r="K35">
        <f>Reference!M56*ktoe_TWh</f>
        <v>7.6483531999999999</v>
      </c>
      <c r="L35">
        <f>Reference!N56*ktoe_TWh</f>
        <v>7.6311408000000114</v>
      </c>
      <c r="M35">
        <f>Reference!O56*ktoe_TWh</f>
        <v>7.6730088000000114</v>
      </c>
      <c r="N35">
        <f>Reference!P56*ktoe_TWh</f>
        <v>7.5663616999999999</v>
      </c>
      <c r="O35">
        <f>Reference!Q56*ktoe_TWh</f>
        <v>7.8225705999999882</v>
      </c>
      <c r="P35">
        <f>Reference!R56*ktoe_TWh</f>
        <v>7.7620946000000108</v>
      </c>
      <c r="Q35">
        <f>Reference!S56*ktoe_TWh</f>
        <v>7.8593214000000113</v>
      </c>
      <c r="R35">
        <f>Reference!T56*ktoe_TWh</f>
        <v>7.8347821000000115</v>
      </c>
      <c r="S35">
        <f>Reference!U56*ktoe_TWh</f>
        <v>7.7503483000000113</v>
      </c>
      <c r="T35">
        <f>Reference!V56*ktoe_TWh</f>
        <v>7.6923145999999996</v>
      </c>
      <c r="U35">
        <f>Reference!W56*ktoe_TWh</f>
        <v>7.6556800999999997</v>
      </c>
      <c r="V35">
        <f>Reference!X56*ktoe_TWh</f>
        <v>6.9916070999999995</v>
      </c>
      <c r="W35">
        <f>Reference!Y56*ktoe_TWh</f>
        <v>5.4878481000000114</v>
      </c>
      <c r="X35">
        <f>Reference!Z56*ktoe_TWh</f>
        <v>6.4158057999999993</v>
      </c>
      <c r="Y35">
        <f>Reference!AA56*ktoe_TWh</f>
        <v>7.4465339333333249</v>
      </c>
      <c r="AA35" s="17">
        <f t="shared" si="0"/>
        <v>6.7994950066666675</v>
      </c>
    </row>
    <row r="36" spans="1:27" hidden="1" x14ac:dyDescent="0.2">
      <c r="A36" t="str">
        <f>Reference!A57</f>
        <v>Transport</v>
      </c>
      <c r="B36" t="str">
        <f>Reference!B57</f>
        <v>Petroleum products (Road transport)</v>
      </c>
      <c r="C36">
        <f>Reference!E57*ktoe_TWh</f>
        <v>477.65177580000005</v>
      </c>
      <c r="D36">
        <f>Reference!F57*ktoe_TWh</f>
        <v>477.95299279999887</v>
      </c>
      <c r="E36">
        <f>Reference!G57*ktoe_TWh</f>
        <v>487.71661040000117</v>
      </c>
      <c r="F36">
        <f>Reference!H57*ktoe_TWh</f>
        <v>486.39730319999995</v>
      </c>
      <c r="G36">
        <f>Reference!I57*ktoe_TWh</f>
        <v>491.02848549999999</v>
      </c>
      <c r="H36">
        <f>Reference!J57*ktoe_TWh</f>
        <v>494.35361879999999</v>
      </c>
      <c r="I36">
        <f>Reference!K57*ktoe_TWh</f>
        <v>494.42200320000001</v>
      </c>
      <c r="J36">
        <f>Reference!L57*ktoe_TWh</f>
        <v>498.74557199999998</v>
      </c>
      <c r="K36">
        <f>Reference!M57*ktoe_TWh</f>
        <v>477.96590209999999</v>
      </c>
      <c r="L36">
        <f>Reference!N57*ktoe_TWh</f>
        <v>460.95377070000114</v>
      </c>
      <c r="M36">
        <f>Reference!O57*ktoe_TWh</f>
        <v>455.4221938</v>
      </c>
      <c r="N36">
        <f>Reference!P57*ktoe_TWh</f>
        <v>449.45309629999883</v>
      </c>
      <c r="O36">
        <f>Reference!Q57*ktoe_TWh</f>
        <v>447.8497845</v>
      </c>
      <c r="P36">
        <f>Reference!R57*ktoe_TWh</f>
        <v>443.99746330000113</v>
      </c>
      <c r="Q36">
        <f>Reference!S57*ktoe_TWh</f>
        <v>450.23498119999999</v>
      </c>
      <c r="R36">
        <f>Reference!T57*ktoe_TWh</f>
        <v>459.4968806</v>
      </c>
      <c r="S36">
        <f>Reference!U57*ktoe_TWh</f>
        <v>470.19241009999996</v>
      </c>
      <c r="T36">
        <f>Reference!V57*ktoe_TWh</f>
        <v>471.26841769999999</v>
      </c>
      <c r="U36">
        <f>Reference!W57*ktoe_TWh</f>
        <v>464.72026250000118</v>
      </c>
      <c r="V36">
        <f>Reference!X57*ktoe_TWh</f>
        <v>455.2701897</v>
      </c>
      <c r="W36">
        <f>Reference!Y57*ktoe_TWh</f>
        <v>369.74316969999995</v>
      </c>
      <c r="X36">
        <f>Reference!Z57*ktoe_TWh</f>
        <v>409.70850169999994</v>
      </c>
      <c r="Y36">
        <f>Reference!AA57*ktoe_TWh</f>
        <v>427.55782474183582</v>
      </c>
      <c r="AA36" s="17">
        <f t="shared" si="0"/>
        <v>425.39998966836737</v>
      </c>
    </row>
    <row r="37" spans="1:27" hidden="1" x14ac:dyDescent="0.2">
      <c r="A37" t="str">
        <f>Reference!A58</f>
        <v>Transport</v>
      </c>
      <c r="B37" t="str">
        <f>Reference!B58</f>
        <v>Petroleum products (Shipping)</v>
      </c>
      <c r="C37">
        <f>Reference!E58*ktoe_TWh</f>
        <v>12.007393500000001</v>
      </c>
      <c r="D37">
        <f>Reference!F58*ktoe_TWh</f>
        <v>9.8144407000000005</v>
      </c>
      <c r="E37">
        <f>Reference!G58*ktoe_TWh</f>
        <v>8.1696097999999999</v>
      </c>
      <c r="F37">
        <f>Reference!H58*ktoe_TWh</f>
        <v>14.355025299999999</v>
      </c>
      <c r="G37">
        <f>Reference!I58*ktoe_TWh</f>
        <v>13.9092474</v>
      </c>
      <c r="H37">
        <f>Reference!J58*ktoe_TWh</f>
        <v>15.9367053</v>
      </c>
      <c r="I37">
        <f>Reference!K58*ktoe_TWh</f>
        <v>21.0769327</v>
      </c>
      <c r="J37">
        <f>Reference!L58*ktoe_TWh</f>
        <v>18.819317099999999</v>
      </c>
      <c r="K37">
        <f>Reference!M58*ktoe_TWh</f>
        <v>11.792005899999999</v>
      </c>
      <c r="L37">
        <f>Reference!N58*ktoe_TWh</f>
        <v>11.058734400000001</v>
      </c>
      <c r="M37">
        <f>Reference!O58*ktoe_TWh</f>
        <v>11.028031199999999</v>
      </c>
      <c r="N37">
        <f>Reference!P58*ktoe_TWh</f>
        <v>10.396056999999999</v>
      </c>
      <c r="O37">
        <f>Reference!Q58*ktoe_TWh</f>
        <v>9.6899996999999995</v>
      </c>
      <c r="P37">
        <f>Reference!R58*ktoe_TWh</f>
        <v>8.5617733999999999</v>
      </c>
      <c r="Q37">
        <f>Reference!S58*ktoe_TWh</f>
        <v>8.1252994999999988</v>
      </c>
      <c r="R37">
        <f>Reference!T58*ktoe_TWh</f>
        <v>10.536198500000001</v>
      </c>
      <c r="S37">
        <f>Reference!U58*ktoe_TWh</f>
        <v>10.987791399999999</v>
      </c>
      <c r="T37">
        <f>Reference!V58*ktoe_TWh</f>
        <v>10.7772884</v>
      </c>
      <c r="U37">
        <f>Reference!W58*ktoe_TWh</f>
        <v>10.593418099999999</v>
      </c>
      <c r="V37">
        <f>Reference!X58*ktoe_TWh</f>
        <v>10.893704700000001</v>
      </c>
      <c r="W37">
        <f>Reference!Y58*ktoe_TWh</f>
        <v>6.7024852999999993</v>
      </c>
      <c r="X37">
        <f>Reference!Z58*ktoe_TWh</f>
        <v>7.3994711999999998</v>
      </c>
      <c r="Y37">
        <f>Reference!AA58*ktoe_TWh</f>
        <v>10.754803733333338</v>
      </c>
      <c r="AA37" s="17">
        <f t="shared" si="0"/>
        <v>9.2687766066666679</v>
      </c>
    </row>
    <row r="38" spans="1:27" x14ac:dyDescent="0.2">
      <c r="A38" t="str">
        <f>Reference!A59</f>
        <v>Transport</v>
      </c>
      <c r="B38" t="str">
        <f>Reference!B59</f>
        <v>Renewables</v>
      </c>
      <c r="C38">
        <f>Reference!E59*ktoe_TWh</f>
        <v>0</v>
      </c>
      <c r="D38">
        <f>Reference!F59*ktoe_TWh</f>
        <v>0</v>
      </c>
      <c r="E38">
        <f>Reference!G59*ktoe_TWh</f>
        <v>2.8702487370905513E-2</v>
      </c>
      <c r="F38">
        <f>Reference!H59*ktoe_TWh</f>
        <v>0.18178242001573564</v>
      </c>
      <c r="G38">
        <f>Reference!I59*ktoe_TWh</f>
        <v>0.20091741159633941</v>
      </c>
      <c r="H38">
        <f>Reference!J59*ktoe_TWh</f>
        <v>0.87251979203769914</v>
      </c>
      <c r="I38">
        <f>Reference!K59*ktoe_TWh</f>
        <v>2.2392042113961241</v>
      </c>
      <c r="J38">
        <f>Reference!L59*ktoe_TWh</f>
        <v>4.3221474149586783</v>
      </c>
      <c r="K38">
        <f>Reference!M59*ktoe_TWh</f>
        <v>9.826204102881487</v>
      </c>
      <c r="L38">
        <f>Reference!N59*ktoe_TWh</f>
        <v>12.084625345151313</v>
      </c>
      <c r="M38">
        <f>Reference!O59*ktoe_TWh</f>
        <v>14.169668071489408</v>
      </c>
      <c r="N38">
        <f>Reference!P59*ktoe_TWh</f>
        <v>13.120859076434432</v>
      </c>
      <c r="O38">
        <f>Reference!Q59*ktoe_TWh</f>
        <v>11.142429201548405</v>
      </c>
      <c r="P38">
        <f>Reference!R59*ktoe_TWh</f>
        <v>12.70011110931641</v>
      </c>
      <c r="Q38">
        <f>Reference!S59*ktoe_TWh</f>
        <v>14.459497322766792</v>
      </c>
      <c r="R38">
        <f>Reference!T59*ktoe_TWh</f>
        <v>11.608301537963726</v>
      </c>
      <c r="S38">
        <f>Reference!U59*ktoe_TWh</f>
        <v>11.745615903026914</v>
      </c>
      <c r="T38">
        <f>Reference!V59*ktoe_TWh</f>
        <v>11.600929104686466</v>
      </c>
      <c r="U38">
        <f>Reference!W59*ktoe_TWh</f>
        <v>15.884793585068415</v>
      </c>
      <c r="V38">
        <f>Reference!X59*ktoe_TWh</f>
        <v>20.205552786528436</v>
      </c>
      <c r="W38">
        <f>Reference!Y59*ktoe_TWh</f>
        <v>19.071473103549231</v>
      </c>
      <c r="X38">
        <f>Reference!Z59*ktoe_TWh</f>
        <v>17.02890252311364</v>
      </c>
      <c r="Y38">
        <f>Reference!AA59*ktoe_TWh</f>
        <v>30.248394301076083</v>
      </c>
      <c r="AA38" s="17">
        <f t="shared" si="0"/>
        <v>20.487823259867163</v>
      </c>
    </row>
    <row r="39" spans="1:27" hidden="1" x14ac:dyDescent="0.2">
      <c r="A39" t="str">
        <f>Reference!A60</f>
        <v>Transport</v>
      </c>
      <c r="B39" t="str">
        <f>Reference!B60</f>
        <v>Solid / manufactured fuels</v>
      </c>
      <c r="C39">
        <f>Reference!E60*ktoe_TWh</f>
        <v>0</v>
      </c>
      <c r="D39">
        <f>Reference!F60*ktoe_TWh</f>
        <v>0</v>
      </c>
      <c r="E39">
        <f>Reference!G60*ktoe_TWh</f>
        <v>0</v>
      </c>
      <c r="F39">
        <f>Reference!H60*ktoe_TWh</f>
        <v>0</v>
      </c>
      <c r="G39">
        <f>Reference!I60*ktoe_TWh</f>
        <v>0</v>
      </c>
      <c r="H39">
        <f>Reference!J60*ktoe_TWh</f>
        <v>3.3959600000000117E-2</v>
      </c>
      <c r="I39">
        <f>Reference!K60*ktoe_TWh</f>
        <v>0.15944730000000001</v>
      </c>
      <c r="J39">
        <f>Reference!L60*ktoe_TWh</f>
        <v>0.15944730000000001</v>
      </c>
      <c r="K39">
        <f>Reference!M60*ktoe_TWh</f>
        <v>0.15712129999999999</v>
      </c>
      <c r="L39">
        <f>Reference!N60*ktoe_TWh</f>
        <v>0.15677240000000001</v>
      </c>
      <c r="M39">
        <f>Reference!O60*ktoe_TWh</f>
        <v>0.15828429999999999</v>
      </c>
      <c r="N39">
        <f>Reference!P60*ktoe_TWh</f>
        <v>0.1287441</v>
      </c>
      <c r="O39">
        <f>Reference!Q60*ktoe_TWh</f>
        <v>0.134908</v>
      </c>
      <c r="P39">
        <f>Reference!R60*ktoe_TWh</f>
        <v>0.11490439999999988</v>
      </c>
      <c r="Q39">
        <f>Reference!S60*ktoe_TWh</f>
        <v>0.10885680000000011</v>
      </c>
      <c r="R39">
        <f>Reference!T60*ktoe_TWh</f>
        <v>0.10885680000000011</v>
      </c>
      <c r="S39">
        <f>Reference!U60*ktoe_TWh</f>
        <v>0.12560399999999999</v>
      </c>
      <c r="T39">
        <f>Reference!V60*ktoe_TWh</f>
        <v>0.12525509999999998</v>
      </c>
      <c r="U39">
        <f>Reference!W60*ktoe_TWh</f>
        <v>0.12525509999999998</v>
      </c>
      <c r="V39">
        <f>Reference!X60*ktoe_TWh</f>
        <v>0.12525509999999998</v>
      </c>
      <c r="W39">
        <f>Reference!Y60*ktoe_TWh</f>
        <v>0.11013609999999988</v>
      </c>
      <c r="X39">
        <f>Reference!Z60*ktoe_TWh</f>
        <v>0.1168815</v>
      </c>
      <c r="Y39">
        <f>Reference!AA60*ktoe_TWh</f>
        <v>0.12525509999999998</v>
      </c>
      <c r="AA39" s="17">
        <f t="shared" si="0"/>
        <v>0.12055657999999995</v>
      </c>
    </row>
    <row r="40" spans="1:27" hidden="1" x14ac:dyDescent="0.2">
      <c r="A40" t="str">
        <f>Reference!A61</f>
        <v>International aviation</v>
      </c>
      <c r="B40" t="str">
        <f>Reference!B61</f>
        <v>Petroleum products (Aviation)</v>
      </c>
      <c r="C40">
        <f>Reference!E61*ktoe_TWh</f>
        <v>141.10017991636187</v>
      </c>
      <c r="D40">
        <f>Reference!F61*ktoe_TWh</f>
        <v>141.10017991636187</v>
      </c>
      <c r="E40">
        <f>Reference!G61*ktoe_TWh</f>
        <v>141.10017991636187</v>
      </c>
      <c r="F40">
        <f>Reference!H61*ktoe_TWh</f>
        <v>141.10017991636187</v>
      </c>
      <c r="G40">
        <f>Reference!I61*ktoe_TWh</f>
        <v>141.10017991636187</v>
      </c>
      <c r="H40">
        <f>Reference!J61*ktoe_TWh</f>
        <v>141.10017991636187</v>
      </c>
      <c r="I40">
        <f>Reference!K61*ktoe_TWh</f>
        <v>141.10017991636187</v>
      </c>
      <c r="J40">
        <f>Reference!L61*ktoe_TWh</f>
        <v>141.10017991636187</v>
      </c>
      <c r="K40">
        <f>Reference!M61*ktoe_TWh</f>
        <v>141.10017991636187</v>
      </c>
      <c r="L40">
        <f>Reference!N61*ktoe_TWh</f>
        <v>134.05939848002197</v>
      </c>
      <c r="M40">
        <f>Reference!O61*ktoe_TWh</f>
        <v>128.65634254499278</v>
      </c>
      <c r="N40">
        <f>Reference!P61*ktoe_TWh</f>
        <v>134.82293144231301</v>
      </c>
      <c r="O40">
        <f>Reference!Q61*ktoe_TWh</f>
        <v>130.83094768171125</v>
      </c>
      <c r="P40">
        <f>Reference!R61*ktoe_TWh</f>
        <v>131.69333879256195</v>
      </c>
      <c r="Q40">
        <f>Reference!S61*ktoe_TWh</f>
        <v>132.34389578013733</v>
      </c>
      <c r="R40">
        <f>Reference!T61*ktoe_TWh</f>
        <v>134.65972408332536</v>
      </c>
      <c r="S40">
        <f>Reference!U61*ktoe_TWh</f>
        <v>135.07311426128339</v>
      </c>
      <c r="T40">
        <f>Reference!V61*ktoe_TWh</f>
        <v>145.50076339535229</v>
      </c>
      <c r="U40">
        <f>Reference!W61*ktoe_TWh</f>
        <v>147.02885779760379</v>
      </c>
      <c r="V40">
        <f>Reference!X61*ktoe_TWh</f>
        <v>147.71110357467546</v>
      </c>
      <c r="W40">
        <f>Reference!Y61*ktoe_TWh</f>
        <v>59.150555671349373</v>
      </c>
      <c r="X40">
        <f>Reference!Z61*ktoe_TWh</f>
        <v>53.77828452263774</v>
      </c>
      <c r="Y40">
        <f>Reference!AA61*ktoe_TWh</f>
        <v>141.66734637926976</v>
      </c>
      <c r="AA40" s="17">
        <f t="shared" si="0"/>
        <v>109.86722958910723</v>
      </c>
    </row>
    <row r="41" spans="1:27" x14ac:dyDescent="0.2">
      <c r="A41" t="str">
        <f>Reference!A62</f>
        <v>International aviation</v>
      </c>
      <c r="B41" t="str">
        <f>Reference!B62</f>
        <v>Renewables</v>
      </c>
      <c r="C41">
        <f>Reference!E62*ktoe_TWh</f>
        <v>0</v>
      </c>
      <c r="D41">
        <f>Reference!F62*ktoe_TWh</f>
        <v>0</v>
      </c>
      <c r="E41">
        <f>Reference!G62*ktoe_TWh</f>
        <v>0</v>
      </c>
      <c r="F41">
        <f>Reference!H62*ktoe_TWh</f>
        <v>0</v>
      </c>
      <c r="G41">
        <f>Reference!I62*ktoe_TWh</f>
        <v>0</v>
      </c>
      <c r="H41">
        <f>Reference!J62*ktoe_TWh</f>
        <v>0</v>
      </c>
      <c r="I41">
        <f>Reference!K62*ktoe_TWh</f>
        <v>0</v>
      </c>
      <c r="J41">
        <f>Reference!L62*ktoe_TWh</f>
        <v>0</v>
      </c>
      <c r="K41">
        <f>Reference!M62*ktoe_TWh</f>
        <v>0</v>
      </c>
      <c r="L41">
        <f>Reference!N62*ktoe_TWh</f>
        <v>0</v>
      </c>
      <c r="M41">
        <f>Reference!O62*ktoe_TWh</f>
        <v>0</v>
      </c>
      <c r="N41">
        <f>Reference!P62*ktoe_TWh</f>
        <v>0</v>
      </c>
      <c r="O41">
        <f>Reference!Q62*ktoe_TWh</f>
        <v>0</v>
      </c>
      <c r="P41">
        <f>Reference!R62*ktoe_TWh</f>
        <v>0</v>
      </c>
      <c r="Q41">
        <f>Reference!S62*ktoe_TWh</f>
        <v>0</v>
      </c>
      <c r="R41">
        <f>Reference!T62*ktoe_TWh</f>
        <v>0</v>
      </c>
      <c r="S41">
        <f>Reference!U62*ktoe_TWh</f>
        <v>0</v>
      </c>
      <c r="T41">
        <f>Reference!V62*ktoe_TWh</f>
        <v>0</v>
      </c>
      <c r="U41">
        <f>Reference!W62*ktoe_TWh</f>
        <v>0</v>
      </c>
      <c r="V41">
        <f>Reference!X62*ktoe_TWh</f>
        <v>0</v>
      </c>
      <c r="W41">
        <f>Reference!Y62*ktoe_TWh</f>
        <v>0</v>
      </c>
      <c r="X41">
        <f>Reference!Z62*ktoe_TWh</f>
        <v>0</v>
      </c>
      <c r="Y41">
        <f>Reference!AA62*ktoe_TWh</f>
        <v>0.29575481050968716</v>
      </c>
      <c r="AA41" s="17">
        <f t="shared" si="0"/>
        <v>5.9150962101937432E-2</v>
      </c>
    </row>
  </sheetData>
  <autoFilter ref="A1:AA41" xr:uid="{9F54F83C-F89E-124A-9074-C59C66FF735F}">
    <filterColumn colId="1">
      <filters>
        <filter val="Electricity"/>
        <filter val="Renewable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3"/>
  <sheetViews>
    <sheetView workbookViewId="0">
      <selection activeCell="D26" sqref="D26"/>
    </sheetView>
  </sheetViews>
  <sheetFormatPr baseColWidth="10" defaultRowHeight="15" x14ac:dyDescent="0.2"/>
  <sheetData>
    <row r="2" spans="2:4" ht="16" x14ac:dyDescent="0.2">
      <c r="B2" t="s">
        <v>135</v>
      </c>
      <c r="C2" s="12">
        <f>0.00001163*10^3</f>
        <v>1.163E-2</v>
      </c>
      <c r="D2" s="13" t="s">
        <v>136</v>
      </c>
    </row>
    <row r="3" spans="2:4" x14ac:dyDescent="0.2">
      <c r="B3" t="s">
        <v>137</v>
      </c>
      <c r="C3" s="12">
        <f>C2*1000</f>
        <v>11.629999999999999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41"/>
  <sheetViews>
    <sheetView showGridLines="0" zoomScale="64" workbookViewId="0">
      <selection activeCell="K48" sqref="K48"/>
    </sheetView>
  </sheetViews>
  <sheetFormatPr baseColWidth="10" defaultRowHeight="15" x14ac:dyDescent="0.2"/>
  <cols>
    <col min="1" max="1" width="29" customWidth="1"/>
    <col min="2" max="2" width="34.5" customWidth="1"/>
    <col min="5" max="5" width="10.6640625" customWidth="1"/>
  </cols>
  <sheetData>
    <row r="1" spans="1:25" s="14" customFormat="1" x14ac:dyDescent="0.2">
      <c r="A1" s="14" t="s">
        <v>138</v>
      </c>
      <c r="B1" s="14" t="s">
        <v>139</v>
      </c>
      <c r="C1" s="14">
        <v>2000</v>
      </c>
      <c r="D1" s="14">
        <v>2001</v>
      </c>
      <c r="E1" s="14">
        <v>2002</v>
      </c>
      <c r="F1" s="14">
        <v>2003</v>
      </c>
      <c r="G1" s="14">
        <v>2004</v>
      </c>
      <c r="H1" s="14">
        <v>2005</v>
      </c>
      <c r="I1" s="14">
        <v>2006</v>
      </c>
      <c r="J1" s="14">
        <v>2007</v>
      </c>
      <c r="K1" s="14">
        <v>2008</v>
      </c>
      <c r="L1" s="14">
        <v>2009</v>
      </c>
      <c r="M1" s="14">
        <v>2010</v>
      </c>
      <c r="N1" s="14">
        <v>2011</v>
      </c>
      <c r="O1" s="14">
        <v>2012</v>
      </c>
      <c r="P1" s="14">
        <v>2013</v>
      </c>
      <c r="Q1" s="14">
        <v>2014</v>
      </c>
      <c r="R1" s="14">
        <v>2015</v>
      </c>
      <c r="S1" s="14">
        <v>2016</v>
      </c>
      <c r="T1" s="14">
        <v>2017</v>
      </c>
      <c r="U1" s="14">
        <v>2018</v>
      </c>
      <c r="V1" s="14">
        <v>2019</v>
      </c>
      <c r="W1" s="14">
        <v>2020</v>
      </c>
      <c r="X1" s="14">
        <v>2021</v>
      </c>
      <c r="Y1" s="14">
        <v>2022</v>
      </c>
    </row>
    <row r="2" spans="1:25" x14ac:dyDescent="0.2">
      <c r="A2" t="str">
        <f>Reference!A23</f>
        <v>Agriculture</v>
      </c>
      <c r="B2" t="str">
        <f>Reference!B23</f>
        <v>Electricity</v>
      </c>
      <c r="C2">
        <f>Reference!E23*ktoe_TWh</f>
        <v>4.3579936000000004</v>
      </c>
      <c r="D2">
        <f>Reference!F23*ktoe_TWh</f>
        <v>4.1000402000000005</v>
      </c>
      <c r="E2">
        <f>Reference!G23*ktoe_TWh</f>
        <v>4.0446814</v>
      </c>
      <c r="F2">
        <f>Reference!H23*ktoe_TWh</f>
        <v>4.0053719999999995</v>
      </c>
      <c r="G2">
        <f>Reference!I23*ktoe_TWh</f>
        <v>4.0439835999999998</v>
      </c>
      <c r="H2">
        <f>Reference!J23*ktoe_TWh</f>
        <v>4.0017666999999992</v>
      </c>
      <c r="I2">
        <f>Reference!K23*ktoe_TWh</f>
        <v>4.0088609999999996</v>
      </c>
      <c r="J2">
        <f>Reference!L23*ktoe_TWh</f>
        <v>4.0549157999999998</v>
      </c>
      <c r="K2">
        <f>Reference!M23*ktoe_TWh</f>
        <v>4.0668946999999998</v>
      </c>
      <c r="L2">
        <f>Reference!N23*ktoe_TWh</f>
        <v>3.8005677000000002</v>
      </c>
      <c r="M2">
        <f>Reference!O23*ktoe_TWh</f>
        <v>4.028632</v>
      </c>
      <c r="N2">
        <f>Reference!P23*ktoe_TWh</f>
        <v>3.9479197999999998</v>
      </c>
      <c r="O2">
        <f>Reference!Q23*ktoe_TWh</f>
        <v>3.8710455000000001</v>
      </c>
      <c r="P2">
        <f>Reference!R23*ktoe_TWh</f>
        <v>3.8740692999999999</v>
      </c>
      <c r="Q2">
        <f>Reference!S23*ktoe_TWh</f>
        <v>3.8444127999999997</v>
      </c>
      <c r="R2">
        <f>Reference!T23*ktoe_TWh</f>
        <v>4.1169036999999999</v>
      </c>
      <c r="S2">
        <f>Reference!U23*ktoe_TWh</f>
        <v>4.3099616999999997</v>
      </c>
      <c r="T2">
        <f>Reference!V23*ktoe_TWh</f>
        <v>4.3476428999999994</v>
      </c>
      <c r="U2">
        <f>Reference!W23*ktoe_TWh</f>
        <v>4.315893</v>
      </c>
      <c r="V2">
        <f>Reference!X23*ktoe_TWh</f>
        <v>4.2050590999999997</v>
      </c>
      <c r="W2">
        <f>Reference!Y23*ktoe_TWh</f>
        <v>4.0259571000000003</v>
      </c>
      <c r="X2">
        <f>Reference!Z23*ktoe_TWh</f>
        <v>3.8830244</v>
      </c>
      <c r="Y2">
        <f>Reference!AA23*ktoe_TWh</f>
        <v>3.8878942250677118</v>
      </c>
    </row>
    <row r="3" spans="1:25" x14ac:dyDescent="0.2">
      <c r="A3" t="str">
        <f>Reference!A24</f>
        <v>Agriculture</v>
      </c>
      <c r="B3" t="str">
        <f>Reference!B24</f>
        <v>Natural gas</v>
      </c>
      <c r="C3">
        <f>Reference!E24*ktoe_TWh</f>
        <v>1.5220180999999999</v>
      </c>
      <c r="D3">
        <f>Reference!F24*ktoe_TWh</f>
        <v>2.3290237999999999</v>
      </c>
      <c r="E3">
        <f>Reference!G24*ktoe_TWh</f>
        <v>2.3457709999999996</v>
      </c>
      <c r="F3">
        <f>Reference!H24*ktoe_TWh</f>
        <v>2.3240229000000001</v>
      </c>
      <c r="G3">
        <f>Reference!I24*ktoe_TWh</f>
        <v>2.3546098</v>
      </c>
      <c r="H3">
        <f>Reference!J24*ktoe_TWh</f>
        <v>2.2612209000000001</v>
      </c>
      <c r="I3">
        <f>Reference!K24*ktoe_TWh</f>
        <v>2.013153</v>
      </c>
      <c r="J3">
        <f>Reference!L24*ktoe_TWh</f>
        <v>1.9983829000000002</v>
      </c>
      <c r="K3">
        <f>Reference!M24*ktoe_TWh</f>
        <v>1.4132776</v>
      </c>
      <c r="L3">
        <f>Reference!N24*ktoe_TWh</f>
        <v>1.4678222999999999</v>
      </c>
      <c r="M3">
        <f>Reference!O24*ktoe_TWh</f>
        <v>1.3687346999999999</v>
      </c>
      <c r="N3">
        <f>Reference!P24*ktoe_TWh</f>
        <v>1.3507081999999999</v>
      </c>
      <c r="O3">
        <f>Reference!Q24*ktoe_TWh</f>
        <v>1.1621859000000012</v>
      </c>
      <c r="P3">
        <f>Reference!R24*ktoe_TWh</f>
        <v>1.0964764</v>
      </c>
      <c r="Q3">
        <f>Reference!S24*ktoe_TWh</f>
        <v>1.0734489999999999</v>
      </c>
      <c r="R3">
        <f>Reference!T24*ktoe_TWh</f>
        <v>0.9825024</v>
      </c>
      <c r="S3">
        <f>Reference!U24*ktoe_TWh</f>
        <v>1.0097165999999986</v>
      </c>
      <c r="T3">
        <f>Reference!V24*ktoe_TWh</f>
        <v>1.0232074</v>
      </c>
      <c r="U3">
        <f>Reference!W24*ktoe_TWh</f>
        <v>0.98761960000000004</v>
      </c>
      <c r="V3">
        <f>Reference!X24*ktoe_TWh</f>
        <v>0.9976214000000011</v>
      </c>
      <c r="W3">
        <f>Reference!Y24*ktoe_TWh</f>
        <v>1.2042865</v>
      </c>
      <c r="X3">
        <f>Reference!Z24*ktoe_TWh</f>
        <v>1.3230288000000001</v>
      </c>
      <c r="Y3">
        <f>Reference!AA24*ktoe_TWh</f>
        <v>1.303251981547809</v>
      </c>
    </row>
    <row r="4" spans="1:25" x14ac:dyDescent="0.2">
      <c r="A4" t="str">
        <f>Reference!A25</f>
        <v>Agriculture</v>
      </c>
      <c r="B4" t="str">
        <f>Reference!B25</f>
        <v>Petroleum products</v>
      </c>
      <c r="C4">
        <f>Reference!E25*ktoe_TWh</f>
        <v>7.3686517</v>
      </c>
      <c r="D4">
        <f>Reference!F25*ktoe_TWh</f>
        <v>7.5610118999999996</v>
      </c>
      <c r="E4">
        <f>Reference!G25*ktoe_TWh</f>
        <v>6.5478062999999995</v>
      </c>
      <c r="F4">
        <f>Reference!H25*ktoe_TWh</f>
        <v>3.8187105000000003</v>
      </c>
      <c r="G4">
        <f>Reference!I25*ktoe_TWh</f>
        <v>3.2167416999999996</v>
      </c>
      <c r="H4">
        <f>Reference!J25*ktoe_TWh</f>
        <v>4.4385895</v>
      </c>
      <c r="I4">
        <f>Reference!K25*ktoe_TWh</f>
        <v>3.5568028999999997</v>
      </c>
      <c r="J4">
        <f>Reference!L25*ktoe_TWh</f>
        <v>3.4235231000000002</v>
      </c>
      <c r="K4">
        <f>Reference!M25*ktoe_TWh</f>
        <v>3.4846968999999999</v>
      </c>
      <c r="L4">
        <f>Reference!N25*ktoe_TWh</f>
        <v>3.3264125999999998</v>
      </c>
      <c r="M4">
        <f>Reference!O25*ktoe_TWh</f>
        <v>3.636701</v>
      </c>
      <c r="N4">
        <f>Reference!P25*ktoe_TWh</f>
        <v>3.5215640000000001</v>
      </c>
      <c r="O4">
        <f>Reference!Q25*ktoe_TWh</f>
        <v>4.2166891</v>
      </c>
      <c r="P4">
        <f>Reference!R25*ktoe_TWh</f>
        <v>4.1359769000000002</v>
      </c>
      <c r="Q4">
        <f>Reference!S25*ktoe_TWh</f>
        <v>4.6511858999999998</v>
      </c>
      <c r="R4">
        <f>Reference!T25*ktoe_TWh</f>
        <v>5.5011063000000116</v>
      </c>
      <c r="S4">
        <f>Reference!U25*ktoe_TWh</f>
        <v>11.244814399999989</v>
      </c>
      <c r="T4">
        <f>Reference!V25*ktoe_TWh</f>
        <v>10.7968268</v>
      </c>
      <c r="U4">
        <f>Reference!W25*ktoe_TWh</f>
        <v>10.355119400000012</v>
      </c>
      <c r="V4">
        <f>Reference!X25*ktoe_TWh</f>
        <v>10.1846236</v>
      </c>
      <c r="W4">
        <f>Reference!Y25*ktoe_TWh</f>
        <v>9.839677799999988</v>
      </c>
      <c r="X4">
        <f>Reference!Z25*ktoe_TWh</f>
        <v>10.7049498</v>
      </c>
      <c r="Y4">
        <f>Reference!AA25*ktoe_TWh</f>
        <v>10.695070231187421</v>
      </c>
    </row>
    <row r="5" spans="1:25" x14ac:dyDescent="0.2">
      <c r="A5" t="str">
        <f>Reference!A26</f>
        <v>Agriculture</v>
      </c>
      <c r="B5" t="str">
        <f>Reference!B26</f>
        <v>Renewables</v>
      </c>
      <c r="C5">
        <f>Reference!E26*ktoe_TWh</f>
        <v>0.83910450000000003</v>
      </c>
      <c r="D5">
        <f>Reference!F26*ktoe_TWh</f>
        <v>0.83910450000000003</v>
      </c>
      <c r="E5">
        <f>Reference!G26*ktoe_TWh</f>
        <v>0.83910450000000003</v>
      </c>
      <c r="F5">
        <f>Reference!H26*ktoe_TWh</f>
        <v>0.83910450000000003</v>
      </c>
      <c r="G5">
        <f>Reference!I26*ktoe_TWh</f>
        <v>0.85875920000000006</v>
      </c>
      <c r="H5">
        <f>Reference!J26*ktoe_TWh</f>
        <v>0.93772689999999992</v>
      </c>
      <c r="I5">
        <f>Reference!K26*ktoe_TWh</f>
        <v>1.0413502000000001</v>
      </c>
      <c r="J5">
        <f>Reference!L26*ktoe_TWh</f>
        <v>1.0401871999999999</v>
      </c>
      <c r="K5">
        <f>Reference!M26*ktoe_TWh</f>
        <v>1.6319215999999999</v>
      </c>
      <c r="L5">
        <f>Reference!N26*ktoe_TWh</f>
        <v>1.5078294999999999</v>
      </c>
      <c r="M5">
        <f>Reference!O26*ktoe_TWh</f>
        <v>2.1823695000000001</v>
      </c>
      <c r="N5">
        <f>Reference!P26*ktoe_TWh</f>
        <v>1.8309109000000001</v>
      </c>
      <c r="O5">
        <f>Reference!Q26*ktoe_TWh</f>
        <v>2.1353843000000001</v>
      </c>
      <c r="P5">
        <f>Reference!R26*ktoe_TWh</f>
        <v>3.5170283000000113</v>
      </c>
      <c r="Q5">
        <f>Reference!S26*ktoe_TWh</f>
        <v>5.3394493000000001</v>
      </c>
      <c r="R5">
        <f>Reference!T26*ktoe_TWh</f>
        <v>1.4122309</v>
      </c>
      <c r="S5">
        <f>Reference!U26*ktoe_TWh</f>
        <v>1.3689673</v>
      </c>
      <c r="T5">
        <f>Reference!V26*ktoe_TWh</f>
        <v>1.5134118999999999</v>
      </c>
      <c r="U5">
        <f>Reference!W26*ktoe_TWh</f>
        <v>1.5563265999999998</v>
      </c>
      <c r="V5">
        <f>Reference!X26*ktoe_TWh</f>
        <v>1.4959669</v>
      </c>
      <c r="W5">
        <f>Reference!Y26*ktoe_TWh</f>
        <v>1.4553782</v>
      </c>
      <c r="X5">
        <f>Reference!Z26*ktoe_TWh</f>
        <v>1.5446966</v>
      </c>
      <c r="Y5">
        <f>Reference!AA26*ktoe_TWh</f>
        <v>1.545468673536063</v>
      </c>
    </row>
    <row r="6" spans="1:25" x14ac:dyDescent="0.2">
      <c r="A6" t="str">
        <f>Reference!A27</f>
        <v>Agriculture</v>
      </c>
      <c r="B6" t="str">
        <f>Reference!B27</f>
        <v>Solid / manufactured fuels</v>
      </c>
      <c r="C6">
        <f>Reference!E27*ktoe_TWh</f>
        <v>5.6754399999999997E-2</v>
      </c>
      <c r="D6">
        <f>Reference!F27*ktoe_TWh</f>
        <v>4.0239799999999999E-2</v>
      </c>
      <c r="E6">
        <f>Reference!G27*ktoe_TWh</f>
        <v>4.89623E-2</v>
      </c>
      <c r="F6">
        <f>Reference!H27*ktoe_TWh</f>
        <v>5.0241600000000004E-2</v>
      </c>
      <c r="G6">
        <f>Reference!I27*ktoe_TWh</f>
        <v>6.3034599999999996E-2</v>
      </c>
      <c r="H6">
        <f>Reference!J27*ktoe_TWh</f>
        <v>7.0012599999999994E-2</v>
      </c>
      <c r="I6">
        <f>Reference!K27*ktoe_TWh</f>
        <v>3.8844199999999995E-2</v>
      </c>
      <c r="J6">
        <f>Reference!L27*ktoe_TWh</f>
        <v>3.1168400000000002E-2</v>
      </c>
      <c r="K6">
        <f>Reference!M27*ktoe_TWh</f>
        <v>3.8844199999999995E-2</v>
      </c>
      <c r="L6">
        <f>Reference!N27*ktoe_TWh</f>
        <v>0</v>
      </c>
      <c r="M6">
        <f>Reference!O27*ktoe_TWh</f>
        <v>1.1048499999999999E-2</v>
      </c>
      <c r="N6">
        <f>Reference!P27*ktoe_TWh</f>
        <v>1.1746299999999999E-2</v>
      </c>
      <c r="O6">
        <f>Reference!Q27*ktoe_TWh</f>
        <v>1.1862599999999999E-2</v>
      </c>
      <c r="P6">
        <f>Reference!R27*ktoe_TWh</f>
        <v>0</v>
      </c>
      <c r="Q6">
        <f>Reference!S27*ktoe_TWh</f>
        <v>2.7413578044761816E-19</v>
      </c>
      <c r="R6">
        <f>Reference!T27*ktoe_TWh</f>
        <v>2.4921434586147039E-19</v>
      </c>
      <c r="S6">
        <f>Reference!U27*ktoe_TWh</f>
        <v>0</v>
      </c>
      <c r="T6">
        <f>Reference!V27*ktoe_TWh</f>
        <v>2.2329605389187786E-17</v>
      </c>
      <c r="U6">
        <f>Reference!W27*ktoe_TWh</f>
        <v>0</v>
      </c>
      <c r="V6">
        <f>Reference!X27*ktoe_TWh</f>
        <v>1.674720404189078E-17</v>
      </c>
      <c r="W6">
        <f>Reference!Y27*ktoe_TWh</f>
        <v>3.1899436270268267E-18</v>
      </c>
      <c r="X6">
        <f>Reference!Z27*ktoe_TWh</f>
        <v>0</v>
      </c>
      <c r="Y6">
        <f>Reference!AA27*ktoe_TWh</f>
        <v>0</v>
      </c>
    </row>
    <row r="7" spans="1:25" x14ac:dyDescent="0.2">
      <c r="A7" t="str">
        <f>Reference!A28</f>
        <v>Commercial Services</v>
      </c>
      <c r="B7" t="str">
        <f>Reference!B28</f>
        <v>Electricity</v>
      </c>
      <c r="C7">
        <f>Reference!E28*ktoe_TWh</f>
        <v>69.571008899999995</v>
      </c>
      <c r="D7">
        <f>Reference!F28*ktoe_TWh</f>
        <v>72.014006699999996</v>
      </c>
      <c r="E7">
        <f>Reference!G28*ktoe_TWh</f>
        <v>70.363360800000109</v>
      </c>
      <c r="F7">
        <f>Reference!H28*ktoe_TWh</f>
        <v>71.298063900000116</v>
      </c>
      <c r="G7">
        <f>Reference!I28*ktoe_TWh</f>
        <v>75.020710600000115</v>
      </c>
      <c r="H7">
        <f>Reference!J28*ktoe_TWh</f>
        <v>78.85046960000011</v>
      </c>
      <c r="I7">
        <f>Reference!K28*ktoe_TWh</f>
        <v>77.606175899999883</v>
      </c>
      <c r="J7">
        <f>Reference!L28*ktoe_TWh</f>
        <v>77.677118899999883</v>
      </c>
      <c r="K7">
        <f>Reference!M28*ktoe_TWh</f>
        <v>79.495701999999994</v>
      </c>
      <c r="L7">
        <f>Reference!N28*ktoe_TWh</f>
        <v>76.176151100000112</v>
      </c>
      <c r="M7">
        <f>Reference!O28*ktoe_TWh</f>
        <v>78.271644499999994</v>
      </c>
      <c r="N7">
        <f>Reference!P28*ktoe_TWh</f>
        <v>77.320426799999993</v>
      </c>
      <c r="O7">
        <f>Reference!Q28*ktoe_TWh</f>
        <v>77.899368200000112</v>
      </c>
      <c r="P7">
        <f>Reference!R28*ktoe_TWh</f>
        <v>78.849306599999991</v>
      </c>
      <c r="Q7">
        <f>Reference!S28*ktoe_TWh</f>
        <v>74.854401599999875</v>
      </c>
      <c r="R7">
        <f>Reference!T28*ktoe_TWh</f>
        <v>74.77287530000001</v>
      </c>
      <c r="S7">
        <f>Reference!U28*ktoe_TWh</f>
        <v>73.98436129999989</v>
      </c>
      <c r="T7">
        <f>Reference!V28*ktoe_TWh</f>
        <v>73.046401800000112</v>
      </c>
      <c r="U7">
        <f>Reference!W28*ktoe_TWh</f>
        <v>73.960636099999888</v>
      </c>
      <c r="V7">
        <f>Reference!X28*ktoe_TWh</f>
        <v>72.205203899999873</v>
      </c>
      <c r="W7">
        <f>Reference!Y28*ktoe_TWh</f>
        <v>62.760829799999883</v>
      </c>
      <c r="X7">
        <f>Reference!Z28*ktoe_TWh</f>
        <v>65.319313499999879</v>
      </c>
      <c r="Y7">
        <f>Reference!AA28*ktoe_TWh</f>
        <v>65.563288774930072</v>
      </c>
    </row>
    <row r="8" spans="1:25" x14ac:dyDescent="0.2">
      <c r="A8" t="str">
        <f>Reference!A29</f>
        <v>Commercial Services</v>
      </c>
      <c r="B8" t="str">
        <f>Reference!B29</f>
        <v>Natural gas</v>
      </c>
      <c r="C8">
        <f>Reference!E29*ktoe_TWh</f>
        <v>64.382051799999871</v>
      </c>
      <c r="D8">
        <f>Reference!F29*ktoe_TWh</f>
        <v>64.549988999999997</v>
      </c>
      <c r="E8">
        <f>Reference!G29*ktoe_TWh</f>
        <v>55.489521199999878</v>
      </c>
      <c r="F8">
        <f>Reference!H29*ktoe_TWh</f>
        <v>60.04755080000011</v>
      </c>
      <c r="G8">
        <f>Reference!I29*ktoe_TWh</f>
        <v>59.186000399999884</v>
      </c>
      <c r="H8">
        <f>Reference!J29*ktoe_TWh</f>
        <v>58.210708600000231</v>
      </c>
      <c r="I8">
        <f>Reference!K29*ktoe_TWh</f>
        <v>52.837532300000113</v>
      </c>
      <c r="J8">
        <f>Reference!L29*ktoe_TWh</f>
        <v>50.384416399999878</v>
      </c>
      <c r="K8">
        <f>Reference!M29*ktoe_TWh</f>
        <v>65.130791199999877</v>
      </c>
      <c r="L8">
        <f>Reference!N29*ktoe_TWh</f>
        <v>51.352148700000114</v>
      </c>
      <c r="M8">
        <f>Reference!O29*ktoe_TWh</f>
        <v>56.256054499999763</v>
      </c>
      <c r="N8">
        <f>Reference!P29*ktoe_TWh</f>
        <v>48.410689100000113</v>
      </c>
      <c r="O8">
        <f>Reference!Q29*ktoe_TWh</f>
        <v>56.642054200000118</v>
      </c>
      <c r="P8">
        <f>Reference!R29*ktoe_TWh</f>
        <v>58.740455099999771</v>
      </c>
      <c r="Q8">
        <f>Reference!S29*ktoe_TWh</f>
        <v>49.797915499999888</v>
      </c>
      <c r="R8">
        <f>Reference!T29*ktoe_TWh</f>
        <v>53.857134400000234</v>
      </c>
      <c r="S8">
        <f>Reference!U29*ktoe_TWh</f>
        <v>55.852609799999883</v>
      </c>
      <c r="T8">
        <f>Reference!V29*ktoe_TWh</f>
        <v>55.914481400000113</v>
      </c>
      <c r="U8">
        <f>Reference!W29*ktoe_TWh</f>
        <v>55.636059200000119</v>
      </c>
      <c r="V8">
        <f>Reference!X29*ktoe_TWh</f>
        <v>56.223839400000003</v>
      </c>
      <c r="W8">
        <f>Reference!Y29*ktoe_TWh</f>
        <v>51.685697099999999</v>
      </c>
      <c r="X8">
        <f>Reference!Z29*ktoe_TWh</f>
        <v>56.029850999999994</v>
      </c>
      <c r="Y8">
        <f>Reference!AA29*ktoe_TWh</f>
        <v>53.590094965811893</v>
      </c>
    </row>
    <row r="9" spans="1:25" x14ac:dyDescent="0.2">
      <c r="A9" t="str">
        <f>Reference!A30</f>
        <v>Commercial Services</v>
      </c>
      <c r="B9" t="str">
        <f>Reference!B30</f>
        <v>Petroleum products</v>
      </c>
      <c r="C9">
        <f>Reference!E30*ktoe_TWh</f>
        <v>7.1744306999999878</v>
      </c>
      <c r="D9">
        <f>Reference!F30*ktoe_TWh</f>
        <v>12.4758499</v>
      </c>
      <c r="E9">
        <f>Reference!G30*ktoe_TWh</f>
        <v>5.8074404999999878</v>
      </c>
      <c r="F9">
        <f>Reference!H30*ktoe_TWh</f>
        <v>4.8502915</v>
      </c>
      <c r="G9">
        <f>Reference!I30*ktoe_TWh</f>
        <v>7.6449805000000124</v>
      </c>
      <c r="H9">
        <f>Reference!J30*ktoe_TWh</f>
        <v>9.8770100999999872</v>
      </c>
      <c r="I9">
        <f>Reference!K30*ktoe_TWh</f>
        <v>8.5344429000000002</v>
      </c>
      <c r="J9">
        <f>Reference!L30*ktoe_TWh</f>
        <v>8.3612722000000002</v>
      </c>
      <c r="K9">
        <f>Reference!M30*ktoe_TWh</f>
        <v>7.4807648999999996</v>
      </c>
      <c r="L9">
        <f>Reference!N30*ktoe_TWh</f>
        <v>6.8871697000000234</v>
      </c>
      <c r="M9">
        <f>Reference!O30*ktoe_TWh</f>
        <v>7.343647200000011</v>
      </c>
      <c r="N9">
        <f>Reference!P30*ktoe_TWh</f>
        <v>8.0417961000000222</v>
      </c>
      <c r="O9">
        <f>Reference!Q30*ktoe_TWh</f>
        <v>7.6326527000000235</v>
      </c>
      <c r="P9">
        <f>Reference!R30*ktoe_TWh</f>
        <v>7.562174900000012</v>
      </c>
      <c r="Q9">
        <f>Reference!S30*ktoe_TWh</f>
        <v>10.251961300000012</v>
      </c>
      <c r="R9">
        <f>Reference!T30*ktoe_TWh</f>
        <v>13.014435199999999</v>
      </c>
      <c r="S9">
        <f>Reference!U30*ktoe_TWh</f>
        <v>23.6075044</v>
      </c>
      <c r="T9">
        <f>Reference!V30*ktoe_TWh</f>
        <v>23.405956499999998</v>
      </c>
      <c r="U9">
        <f>Reference!W30*ktoe_TWh</f>
        <v>23.939657199999999</v>
      </c>
      <c r="V9">
        <f>Reference!X30*ktoe_TWh</f>
        <v>24.388575199999998</v>
      </c>
      <c r="W9">
        <f>Reference!Y30*ktoe_TWh</f>
        <v>22.1444504</v>
      </c>
      <c r="X9">
        <f>Reference!Z30*ktoe_TWh</f>
        <v>23.458058899999997</v>
      </c>
      <c r="Y9">
        <f>Reference!AA30*ktoe_TWh</f>
        <v>23.489088639675863</v>
      </c>
    </row>
    <row r="10" spans="1:25" x14ac:dyDescent="0.2">
      <c r="A10" t="str">
        <f>Reference!A31</f>
        <v>Commercial Services</v>
      </c>
      <c r="B10" t="str">
        <f>Reference!B31</f>
        <v>Renewables</v>
      </c>
      <c r="C10">
        <f>Reference!E31*ktoe_TWh</f>
        <v>0.1332798</v>
      </c>
      <c r="D10">
        <f>Reference!F31*ktoe_TWh</f>
        <v>0.1240921</v>
      </c>
      <c r="E10">
        <f>Reference!G31*ktoe_TWh</f>
        <v>0.22422640000000002</v>
      </c>
      <c r="F10">
        <f>Reference!H31*ktoe_TWh</f>
        <v>0.2289947</v>
      </c>
      <c r="G10">
        <f>Reference!I31*ktoe_TWh</f>
        <v>0.2289946999999988</v>
      </c>
      <c r="H10">
        <f>Reference!J31*ktoe_TWh</f>
        <v>0.2289947</v>
      </c>
      <c r="I10">
        <f>Reference!K31*ktoe_TWh</f>
        <v>0.22422640000000002</v>
      </c>
      <c r="J10">
        <f>Reference!L31*ktoe_TWh</f>
        <v>0.22422640000000002</v>
      </c>
      <c r="K10">
        <f>Reference!M31*ktoe_TWh</f>
        <v>8.5766597999999998</v>
      </c>
      <c r="L10">
        <f>Reference!N31*ktoe_TWh</f>
        <v>8.7338974</v>
      </c>
      <c r="M10">
        <f>Reference!O31*ktoe_TWh</f>
        <v>8.9474242000000004</v>
      </c>
      <c r="N10">
        <f>Reference!P31*ktoe_TWh</f>
        <v>9.1289684999999885</v>
      </c>
      <c r="O10">
        <f>Reference!Q31*ktoe_TWh</f>
        <v>9.4147176000000119</v>
      </c>
      <c r="P10">
        <f>Reference!R31*ktoe_TWh</f>
        <v>9.6154513999999995</v>
      </c>
      <c r="Q10">
        <f>Reference!S31*ktoe_TWh</f>
        <v>9.7981587000000001</v>
      </c>
      <c r="R10">
        <f>Reference!T31*ktoe_TWh</f>
        <v>10.877190099999988</v>
      </c>
      <c r="S10">
        <f>Reference!U31*ktoe_TWh</f>
        <v>11.4664822</v>
      </c>
      <c r="T10">
        <f>Reference!V31*ktoe_TWh</f>
        <v>12.7140323</v>
      </c>
      <c r="U10">
        <f>Reference!W31*ktoe_TWh</f>
        <v>13.305534099999999</v>
      </c>
      <c r="V10">
        <f>Reference!X31*ktoe_TWh</f>
        <v>13.321583500000001</v>
      </c>
      <c r="W10">
        <f>Reference!Y31*ktoe_TWh</f>
        <v>13.790737699999999</v>
      </c>
      <c r="X10">
        <f>Reference!Z31*ktoe_TWh</f>
        <v>14.501795900000001</v>
      </c>
      <c r="Y10">
        <f>Reference!AA31*ktoe_TWh</f>
        <v>14.531550905905547</v>
      </c>
    </row>
    <row r="11" spans="1:25" x14ac:dyDescent="0.2">
      <c r="A11" t="str">
        <f>Reference!A32</f>
        <v>Commercial Services</v>
      </c>
      <c r="B11" t="str">
        <f>Reference!B32</f>
        <v>Solid / manufactured fuels</v>
      </c>
      <c r="C11">
        <f>Reference!E32*ktoe_TWh</f>
        <v>0.1208357</v>
      </c>
      <c r="D11">
        <f>Reference!F32*ktoe_TWh</f>
        <v>0.12153349999999999</v>
      </c>
      <c r="E11">
        <f>Reference!G32*ktoe_TWh</f>
        <v>5.8498899999999875E-2</v>
      </c>
      <c r="F11">
        <f>Reference!H32*ktoe_TWh</f>
        <v>6.2220499999999769E-2</v>
      </c>
      <c r="G11">
        <f>Reference!I32*ktoe_TWh</f>
        <v>5.7917400000000348E-2</v>
      </c>
      <c r="H11">
        <f>Reference!J32*ktoe_TWh</f>
        <v>6.4662799999999993E-2</v>
      </c>
      <c r="I11">
        <f>Reference!K32*ktoe_TWh</f>
        <v>8.664350000000022E-2</v>
      </c>
      <c r="J11">
        <f>Reference!L32*ktoe_TWh</f>
        <v>6.8500700000000123E-2</v>
      </c>
      <c r="K11">
        <f>Reference!M32*ktoe_TWh</f>
        <v>9.408670000000012E-2</v>
      </c>
      <c r="L11">
        <f>Reference!N32*ktoe_TWh</f>
        <v>0.42309939999999763</v>
      </c>
      <c r="M11">
        <f>Reference!O32*ktoe_TWh</f>
        <v>7.850250000000035E-2</v>
      </c>
      <c r="N11">
        <f>Reference!P32*ktoe_TWh</f>
        <v>0.103507</v>
      </c>
      <c r="O11">
        <f>Reference!Q32*ktoe_TWh</f>
        <v>9.0481399999999879E-2</v>
      </c>
      <c r="P11">
        <f>Reference!R32*ktoe_TWh</f>
        <v>9.8040900000000347E-2</v>
      </c>
      <c r="Q11">
        <f>Reference!S32*ktoe_TWh</f>
        <v>9.8157199999999889E-2</v>
      </c>
      <c r="R11">
        <f>Reference!T32*ktoe_TWh</f>
        <v>9.850610000000011E-2</v>
      </c>
      <c r="S11">
        <f>Reference!U32*ktoe_TWh</f>
        <v>9.850610000000011E-2</v>
      </c>
      <c r="T11">
        <f>Reference!V32*ktoe_TWh</f>
        <v>9.80409E-2</v>
      </c>
      <c r="U11">
        <f>Reference!W32*ktoe_TWh</f>
        <v>9.80409E-2</v>
      </c>
      <c r="V11">
        <f>Reference!X32*ktoe_TWh</f>
        <v>9.80409E-2</v>
      </c>
      <c r="W11">
        <f>Reference!Y32*ktoe_TWh</f>
        <v>9.8040900000000111E-2</v>
      </c>
      <c r="X11">
        <f>Reference!Z32*ktoe_TWh</f>
        <v>9.80409E-2</v>
      </c>
      <c r="Y11">
        <f>Reference!AA32*ktoe_TWh</f>
        <v>0.10200064939695516</v>
      </c>
    </row>
    <row r="12" spans="1:25" x14ac:dyDescent="0.2">
      <c r="A12" t="str">
        <f>Reference!A33</f>
        <v>Residential</v>
      </c>
      <c r="B12" t="str">
        <f>Reference!B33</f>
        <v>Electricity</v>
      </c>
      <c r="C12">
        <f>Reference!E33*ktoe_TWh</f>
        <v>111.84198840000001</v>
      </c>
      <c r="D12">
        <f>Reference!F33*ktoe_TWh</f>
        <v>115.33703599999964</v>
      </c>
      <c r="E12">
        <f>Reference!G33*ktoe_TWh</f>
        <v>120.01438939999998</v>
      </c>
      <c r="F12">
        <f>Reference!H33*ktoe_TWh</f>
        <v>123.00074079999999</v>
      </c>
      <c r="G12">
        <f>Reference!I33*ktoe_TWh</f>
        <v>124.20049159999999</v>
      </c>
      <c r="H12">
        <f>Reference!J33*ktoe_TWh</f>
        <v>125.71111229999998</v>
      </c>
      <c r="I12">
        <f>Reference!K33*ktoe_TWh</f>
        <v>124.70395430000001</v>
      </c>
      <c r="J12">
        <f>Reference!L33*ktoe_TWh</f>
        <v>123.07598689999999</v>
      </c>
      <c r="K12">
        <f>Reference!M33*ktoe_TWh</f>
        <v>119.8000485</v>
      </c>
      <c r="L12">
        <f>Reference!N33*ktoe_TWh</f>
        <v>118.54075209999999</v>
      </c>
      <c r="M12">
        <f>Reference!O33*ktoe_TWh</f>
        <v>118.83196729999999</v>
      </c>
      <c r="N12">
        <f>Reference!P33*ktoe_TWh</f>
        <v>111.58636099999988</v>
      </c>
      <c r="O12">
        <f>Reference!Q33*ktoe_TWh</f>
        <v>114.66261230000022</v>
      </c>
      <c r="P12">
        <f>Reference!R33*ktoe_TWh</f>
        <v>113.41250360000012</v>
      </c>
      <c r="Q12">
        <f>Reference!S33*ktoe_TWh</f>
        <v>108.07607809999953</v>
      </c>
      <c r="R12">
        <f>Reference!T33*ktoe_TWh</f>
        <v>107.76381259999988</v>
      </c>
      <c r="S12">
        <f>Reference!U33*ktoe_TWh</f>
        <v>108.02502239999966</v>
      </c>
      <c r="T12">
        <f>Reference!V33*ktoe_TWh</f>
        <v>105.3679163</v>
      </c>
      <c r="U12">
        <f>Reference!W33*ktoe_TWh</f>
        <v>105.06448959999953</v>
      </c>
      <c r="V12">
        <f>Reference!X33*ktoe_TWh</f>
        <v>103.71959640000047</v>
      </c>
      <c r="W12">
        <f>Reference!Y33*ktoe_TWh</f>
        <v>107.96873320000034</v>
      </c>
      <c r="X12">
        <f>Reference!Z33*ktoe_TWh</f>
        <v>109.45039520000024</v>
      </c>
      <c r="Y12">
        <f>Reference!AA33*ktoe_TWh</f>
        <v>105.21471983381248</v>
      </c>
    </row>
    <row r="13" spans="1:25" x14ac:dyDescent="0.2">
      <c r="A13" t="str">
        <f>Reference!A34</f>
        <v>Residential</v>
      </c>
      <c r="B13" t="str">
        <f>Reference!B34</f>
        <v>Natural gas</v>
      </c>
      <c r="C13">
        <f>Reference!E34*ktoe_TWh</f>
        <v>369.90901350000001</v>
      </c>
      <c r="D13">
        <f>Reference!F34*ktoe_TWh</f>
        <v>379.42595879999999</v>
      </c>
      <c r="E13">
        <f>Reference!G34*ktoe_TWh</f>
        <v>376.37192080000119</v>
      </c>
      <c r="F13">
        <f>Reference!H34*ktoe_TWh</f>
        <v>386.48629919999996</v>
      </c>
      <c r="G13">
        <f>Reference!I34*ktoe_TWh</f>
        <v>396.41075970000003</v>
      </c>
      <c r="H13">
        <f>Reference!J34*ktoe_TWh</f>
        <v>381.87895840000118</v>
      </c>
      <c r="I13">
        <f>Reference!K34*ktoe_TWh</f>
        <v>366.9280119</v>
      </c>
      <c r="J13">
        <f>Reference!L34*ktoe_TWh</f>
        <v>352.8679234</v>
      </c>
      <c r="K13">
        <f>Reference!M34*ktoe_TWh</f>
        <v>359.55377780000003</v>
      </c>
      <c r="L13">
        <f>Reference!N34*ktoe_TWh</f>
        <v>345.19933399999996</v>
      </c>
      <c r="M13">
        <f>Reference!O34*ktoe_TWh</f>
        <v>389.59546339999997</v>
      </c>
      <c r="N13">
        <f>Reference!P34*ktoe_TWh</f>
        <v>308.8406975999988</v>
      </c>
      <c r="O13">
        <f>Reference!Q34*ktoe_TWh</f>
        <v>343.18013340000113</v>
      </c>
      <c r="P13">
        <f>Reference!R34*ktoe_TWh</f>
        <v>344.50095249999998</v>
      </c>
      <c r="Q13">
        <f>Reference!S34*ktoe_TWh</f>
        <v>283.69093889999999</v>
      </c>
      <c r="R13">
        <f>Reference!T34*ktoe_TWh</f>
        <v>297.58169459999999</v>
      </c>
      <c r="S13">
        <f>Reference!U34*ktoe_TWh</f>
        <v>305.87493130000115</v>
      </c>
      <c r="T13">
        <f>Reference!V34*ktoe_TWh</f>
        <v>295.07647629999997</v>
      </c>
      <c r="U13">
        <f>Reference!W34*ktoe_TWh</f>
        <v>305.27028759999882</v>
      </c>
      <c r="V13">
        <f>Reference!X34*ktoe_TWh</f>
        <v>293.71157950000003</v>
      </c>
      <c r="W13">
        <f>Reference!Y34*ktoe_TWh</f>
        <v>296.56616299999996</v>
      </c>
      <c r="X13">
        <f>Reference!Z34*ktoe_TWh</f>
        <v>318.39183510000112</v>
      </c>
      <c r="Y13">
        <f>Reference!AA34*ktoe_TWh</f>
        <v>271.53544874343413</v>
      </c>
    </row>
    <row r="14" spans="1:25" x14ac:dyDescent="0.2">
      <c r="A14" t="str">
        <f>Reference!A35</f>
        <v>Residential</v>
      </c>
      <c r="B14" t="str">
        <f>Reference!B35</f>
        <v>Petroleum products</v>
      </c>
      <c r="C14">
        <f>Reference!E35*ktoe_TWh</f>
        <v>37.674105699999998</v>
      </c>
      <c r="D14">
        <f>Reference!F35*ktoe_TWh</f>
        <v>41.017847000000003</v>
      </c>
      <c r="E14">
        <f>Reference!G35*ktoe_TWh</f>
        <v>35.907159799999881</v>
      </c>
      <c r="F14">
        <f>Reference!H35*ktoe_TWh</f>
        <v>35.682933400000117</v>
      </c>
      <c r="G14">
        <f>Reference!I35*ktoe_TWh</f>
        <v>37.975787900000114</v>
      </c>
      <c r="H14">
        <f>Reference!J35*ktoe_TWh</f>
        <v>35.9779865</v>
      </c>
      <c r="I14">
        <f>Reference!K35*ktoe_TWh</f>
        <v>37.806455100000115</v>
      </c>
      <c r="J14">
        <f>Reference!L35*ktoe_TWh</f>
        <v>33.457532900000118</v>
      </c>
      <c r="K14">
        <f>Reference!M35*ktoe_TWh</f>
        <v>35.279139800000003</v>
      </c>
      <c r="L14">
        <f>Reference!N35*ktoe_TWh</f>
        <v>35.042818199999999</v>
      </c>
      <c r="M14">
        <f>Reference!O35*ktoe_TWh</f>
        <v>39.864616199999993</v>
      </c>
      <c r="N14">
        <f>Reference!P35*ktoe_TWh</f>
        <v>31.040702599999999</v>
      </c>
      <c r="O14">
        <f>Reference!Q35*ktoe_TWh</f>
        <v>31.481247000000117</v>
      </c>
      <c r="P14">
        <f>Reference!R35*ktoe_TWh</f>
        <v>33.082465399999997</v>
      </c>
      <c r="Q14">
        <f>Reference!S35*ktoe_TWh</f>
        <v>29.166993299999998</v>
      </c>
      <c r="R14">
        <f>Reference!T35*ktoe_TWh</f>
        <v>29.285270400000115</v>
      </c>
      <c r="S14">
        <f>Reference!U35*ktoe_TWh</f>
        <v>29.572880299999998</v>
      </c>
      <c r="T14">
        <f>Reference!V35*ktoe_TWh</f>
        <v>28.098777799999997</v>
      </c>
      <c r="U14">
        <f>Reference!W35*ktoe_TWh</f>
        <v>29.545084599999999</v>
      </c>
      <c r="V14">
        <f>Reference!X35*ktoe_TWh</f>
        <v>28.794600699999997</v>
      </c>
      <c r="W14">
        <f>Reference!Y35*ktoe_TWh</f>
        <v>27.871643899999885</v>
      </c>
      <c r="X14">
        <f>Reference!Z35*ktoe_TWh</f>
        <v>28.948000400000115</v>
      </c>
      <c r="Y14">
        <f>Reference!AA35*ktoe_TWh</f>
        <v>26.753251474544438</v>
      </c>
    </row>
    <row r="15" spans="1:25" x14ac:dyDescent="0.2">
      <c r="A15" t="str">
        <f>Reference!A36</f>
        <v>Residential</v>
      </c>
      <c r="B15" t="str">
        <f>Reference!B36</f>
        <v>Renewables</v>
      </c>
      <c r="C15">
        <f>Reference!E36*ktoe_TWh</f>
        <v>2.7449126000000001</v>
      </c>
      <c r="D15">
        <f>Reference!F36*ktoe_TWh</f>
        <v>2.7963171999999998</v>
      </c>
      <c r="E15">
        <f>Reference!G36*ktoe_TWh</f>
        <v>2.8301604999999999</v>
      </c>
      <c r="F15">
        <f>Reference!H36*ktoe_TWh</f>
        <v>2.8733078000000001</v>
      </c>
      <c r="G15">
        <f>Reference!I36*ktoe_TWh</f>
        <v>2.9266895000000002</v>
      </c>
      <c r="H15">
        <f>Reference!J36*ktoe_TWh</f>
        <v>3.6960139999999999</v>
      </c>
      <c r="I15">
        <f>Reference!K36*ktoe_TWh</f>
        <v>4.1624933000000004</v>
      </c>
      <c r="J15">
        <f>Reference!L36*ktoe_TWh</f>
        <v>4.6488598999999997</v>
      </c>
      <c r="K15">
        <f>Reference!M36*ktoe_TWh</f>
        <v>3.6412366999999994</v>
      </c>
      <c r="L15">
        <f>Reference!N36*ktoe_TWh</f>
        <v>4.0017666999999992</v>
      </c>
      <c r="M15">
        <f>Reference!O36*ktoe_TWh</f>
        <v>5.4074847999999998</v>
      </c>
      <c r="N15">
        <f>Reference!P36*ktoe_TWh</f>
        <v>5.0792862000000003</v>
      </c>
      <c r="O15">
        <f>Reference!Q36*ktoe_TWh</f>
        <v>6.1534329999999997</v>
      </c>
      <c r="P15">
        <f>Reference!R36*ktoe_TWh</f>
        <v>7.2165312999999998</v>
      </c>
      <c r="Q15">
        <f>Reference!S36*ktoe_TWh</f>
        <v>7.0030044999999994</v>
      </c>
      <c r="R15">
        <f>Reference!T36*ktoe_TWh</f>
        <v>8.0214435999999996</v>
      </c>
      <c r="S15">
        <f>Reference!U36*ktoe_TWh</f>
        <v>8.7434339999999988</v>
      </c>
      <c r="T15">
        <f>Reference!V36*ktoe_TWh</f>
        <v>9.1412963000000005</v>
      </c>
      <c r="U15">
        <f>Reference!W36*ktoe_TWh</f>
        <v>10.294876000000011</v>
      </c>
      <c r="V15">
        <f>Reference!X36*ktoe_TWh</f>
        <v>11.0068646</v>
      </c>
      <c r="W15">
        <f>Reference!Y36*ktoe_TWh</f>
        <v>11.3589047</v>
      </c>
      <c r="X15">
        <f>Reference!Z36*ktoe_TWh</f>
        <v>13.105381799999998</v>
      </c>
      <c r="Y15">
        <f>Reference!AA36*ktoe_TWh</f>
        <v>11.566782887911213</v>
      </c>
    </row>
    <row r="16" spans="1:25" x14ac:dyDescent="0.2">
      <c r="A16" t="str">
        <f>Reference!A37</f>
        <v>Residential</v>
      </c>
      <c r="B16" t="str">
        <f>Reference!B37</f>
        <v>Solid / manufactured fuels</v>
      </c>
      <c r="C16">
        <f>Reference!E37*ktoe_TWh</f>
        <v>22.1925986</v>
      </c>
      <c r="D16">
        <f>Reference!F37*ktoe_TWh</f>
        <v>21.366054500000001</v>
      </c>
      <c r="E16">
        <f>Reference!G37*ktoe_TWh</f>
        <v>16.573564099999999</v>
      </c>
      <c r="F16">
        <f>Reference!H37*ktoe_TWh</f>
        <v>13.478472200000001</v>
      </c>
      <c r="G16">
        <f>Reference!I37*ktoe_TWh</f>
        <v>11.623021999999999</v>
      </c>
      <c r="H16">
        <f>Reference!J37*ktoe_TWh</f>
        <v>8.1089012</v>
      </c>
      <c r="I16">
        <f>Reference!K37*ktoe_TWh</f>
        <v>7.4640176999999994</v>
      </c>
      <c r="J16">
        <f>Reference!L37*ktoe_TWh</f>
        <v>7.9099118999999876</v>
      </c>
      <c r="K16">
        <f>Reference!M37*ktoe_TWh</f>
        <v>8.7536683999999987</v>
      </c>
      <c r="L16">
        <f>Reference!N37*ktoe_TWh</f>
        <v>8.2962604999999883</v>
      </c>
      <c r="M16">
        <f>Reference!O37*ktoe_TWh</f>
        <v>8.9007879000000116</v>
      </c>
      <c r="N16">
        <f>Reference!P37*ktoe_TWh</f>
        <v>8.4682681999999989</v>
      </c>
      <c r="O16">
        <f>Reference!Q37*ktoe_TWh</f>
        <v>8.0379582000000003</v>
      </c>
      <c r="P16">
        <f>Reference!R37*ktoe_TWh</f>
        <v>8.2170601999999882</v>
      </c>
      <c r="Q16">
        <f>Reference!S37*ktoe_TWh</f>
        <v>6.9422958999999889</v>
      </c>
      <c r="R16">
        <f>Reference!T37*ktoe_TWh</f>
        <v>6.8007587999999881</v>
      </c>
      <c r="S16">
        <f>Reference!U37*ktoe_TWh</f>
        <v>6.6124691000000002</v>
      </c>
      <c r="T16">
        <f>Reference!V37*ktoe_TWh</f>
        <v>6.314392200000011</v>
      </c>
      <c r="U16">
        <f>Reference!W37*ktoe_TWh</f>
        <v>6.1564568</v>
      </c>
      <c r="V16">
        <f>Reference!X37*ktoe_TWh</f>
        <v>5.5704210999999884</v>
      </c>
      <c r="W16">
        <f>Reference!Y37*ktoe_TWh</f>
        <v>5.367710200000011</v>
      </c>
      <c r="X16">
        <f>Reference!Z37*ktoe_TWh</f>
        <v>5.2380357000000117</v>
      </c>
      <c r="Y16">
        <f>Reference!AA37*ktoe_TWh</f>
        <v>5.1564461011619924</v>
      </c>
    </row>
    <row r="17" spans="1:25" x14ac:dyDescent="0.2">
      <c r="A17" t="str">
        <f>Reference!A38</f>
        <v>Iron &amp; Steel</v>
      </c>
      <c r="B17" t="str">
        <f>Reference!B38</f>
        <v>Electricity</v>
      </c>
      <c r="C17">
        <f>Reference!E38*ktoe_TWh</f>
        <v>6.349049599999999</v>
      </c>
      <c r="D17">
        <f>Reference!F38*ktoe_TWh</f>
        <v>5.3030474000000005</v>
      </c>
      <c r="E17">
        <f>Reference!G38*ktoe_TWh</f>
        <v>5.0917303</v>
      </c>
      <c r="F17">
        <f>Reference!H38*ktoe_TWh</f>
        <v>5.4341175000000002</v>
      </c>
      <c r="G17">
        <f>Reference!I38*ktoe_TWh</f>
        <v>5.4120205000000006</v>
      </c>
      <c r="H17">
        <f>Reference!J38*ktoe_TWh</f>
        <v>5.0196243000000003</v>
      </c>
      <c r="I17">
        <f>Reference!K38*ktoe_TWh</f>
        <v>5.8602406999999994</v>
      </c>
      <c r="J17">
        <f>Reference!L38*ktoe_TWh</f>
        <v>4.9372838999999997</v>
      </c>
      <c r="K17">
        <f>Reference!M38*ktoe_TWh</f>
        <v>4.6567683000000004</v>
      </c>
      <c r="L17">
        <f>Reference!N38*ktoe_TWh</f>
        <v>3.6150691999999998</v>
      </c>
      <c r="M17">
        <f>Reference!O38*ktoe_TWh</f>
        <v>3.8417378999999996</v>
      </c>
      <c r="N17">
        <f>Reference!P38*ktoe_TWh</f>
        <v>3.8518559999999997</v>
      </c>
      <c r="O17">
        <f>Reference!Q38*ktoe_TWh</f>
        <v>3.5785509999999996</v>
      </c>
      <c r="P17">
        <f>Reference!R38*ktoe_TWh</f>
        <v>3.7984743000000001</v>
      </c>
      <c r="Q17">
        <f>Reference!S38*ktoe_TWh</f>
        <v>3.7866116999999995</v>
      </c>
      <c r="R17">
        <f>Reference!T38*ktoe_TWh</f>
        <v>3.6875240999999996</v>
      </c>
      <c r="S17">
        <f>Reference!U38*ktoe_TWh</f>
        <v>2.8301604999999999</v>
      </c>
      <c r="T17">
        <f>Reference!V38*ktoe_TWh</f>
        <v>2.7025793999999999</v>
      </c>
      <c r="U17">
        <f>Reference!W38*ktoe_TWh</f>
        <v>2.5602281999999996</v>
      </c>
      <c r="V17">
        <f>Reference!X38*ktoe_TWh</f>
        <v>2.4433466999999998</v>
      </c>
      <c r="W17">
        <f>Reference!Y38*ktoe_TWh</f>
        <v>2.2117933999999999</v>
      </c>
      <c r="X17">
        <f>Reference!Z38*ktoe_TWh</f>
        <v>2.2616860999999999</v>
      </c>
      <c r="Y17">
        <f>Reference!AA38*ktoe_TWh</f>
        <v>1.5288846872244257</v>
      </c>
    </row>
    <row r="18" spans="1:25" x14ac:dyDescent="0.2">
      <c r="A18" t="str">
        <f>Reference!A39</f>
        <v>Iron &amp; Steel</v>
      </c>
      <c r="B18" t="str">
        <f>Reference!B39</f>
        <v>Natural gas</v>
      </c>
      <c r="C18">
        <f>Reference!E39*ktoe_TWh</f>
        <v>8.9530066000000001</v>
      </c>
      <c r="D18">
        <f>Reference!F39*ktoe_TWh</f>
        <v>8.5019951999999996</v>
      </c>
      <c r="E18">
        <f>Reference!G39*ktoe_TWh</f>
        <v>8.7911169999999998</v>
      </c>
      <c r="F18">
        <f>Reference!H39*ktoe_TWh</f>
        <v>10.327323699999999</v>
      </c>
      <c r="G18">
        <f>Reference!I39*ktoe_TWh</f>
        <v>9.7154693999999999</v>
      </c>
      <c r="H18">
        <f>Reference!J39*ktoe_TWh</f>
        <v>8.4532655000000005</v>
      </c>
      <c r="I18">
        <f>Reference!K39*ktoe_TWh</f>
        <v>8.3906960999999995</v>
      </c>
      <c r="J18">
        <f>Reference!L39*ktoe_TWh</f>
        <v>7.3228294999999992</v>
      </c>
      <c r="K18">
        <f>Reference!M39*ktoe_TWh</f>
        <v>7.3048029999999997</v>
      </c>
      <c r="L18">
        <f>Reference!N39*ktoe_TWh</f>
        <v>5.3460783999999997</v>
      </c>
      <c r="M18">
        <f>Reference!O39*ktoe_TWh</f>
        <v>6.1238927999999886</v>
      </c>
      <c r="N18">
        <f>Reference!P39*ktoe_TWh</f>
        <v>5.8352361999999882</v>
      </c>
      <c r="O18">
        <f>Reference!Q39*ktoe_TWh</f>
        <v>5.0905673</v>
      </c>
      <c r="P18">
        <f>Reference!R39*ktoe_TWh</f>
        <v>5.3382863</v>
      </c>
      <c r="Q18">
        <f>Reference!S39*ktoe_TWh</f>
        <v>5.4541211000000001</v>
      </c>
      <c r="R18">
        <f>Reference!T39*ktoe_TWh</f>
        <v>5.3035125999999995</v>
      </c>
      <c r="S18">
        <f>Reference!U39*ktoe_TWh</f>
        <v>4.4435903999999997</v>
      </c>
      <c r="T18">
        <f>Reference!V39*ktoe_TWh</f>
        <v>4.2639069000000003</v>
      </c>
      <c r="U18">
        <f>Reference!W39*ktoe_TWh</f>
        <v>4.3132181000000118</v>
      </c>
      <c r="V18">
        <f>Reference!X39*ktoe_TWh</f>
        <v>4.5331413999999999</v>
      </c>
      <c r="W18">
        <f>Reference!Y39*ktoe_TWh</f>
        <v>4.7089869999999996</v>
      </c>
      <c r="X18">
        <f>Reference!Z39*ktoe_TWh</f>
        <v>5.0666094999999993</v>
      </c>
      <c r="Y18">
        <f>Reference!AA39*ktoe_TWh</f>
        <v>4.8779410285177169</v>
      </c>
    </row>
    <row r="19" spans="1:25" x14ac:dyDescent="0.2">
      <c r="A19" t="str">
        <f>Reference!A40</f>
        <v>Iron &amp; Steel</v>
      </c>
      <c r="B19" t="str">
        <f>Reference!B40</f>
        <v>Petroleum products</v>
      </c>
      <c r="C19">
        <f>Reference!E40*ktoe_TWh</f>
        <v>1.7410109999999999</v>
      </c>
      <c r="D19">
        <f>Reference!F40*ktoe_TWh</f>
        <v>0.91923520000000125</v>
      </c>
      <c r="E19">
        <f>Reference!G40*ktoe_TWh</f>
        <v>0.95179920000000007</v>
      </c>
      <c r="F19">
        <f>Reference!H40*ktoe_TWh</f>
        <v>0.22620349999999997</v>
      </c>
      <c r="G19">
        <f>Reference!I40*ktoe_TWh</f>
        <v>0.40263059999999995</v>
      </c>
      <c r="H19">
        <f>Reference!J40*ktoe_TWh</f>
        <v>0.19573289999999999</v>
      </c>
      <c r="I19">
        <f>Reference!K40*ktoe_TWh</f>
        <v>0.22876210000000002</v>
      </c>
      <c r="J19">
        <f>Reference!L40*ktoe_TWh</f>
        <v>0.7768839999999988</v>
      </c>
      <c r="K19">
        <f>Reference!M40*ktoe_TWh</f>
        <v>7.5943900000000467E-2</v>
      </c>
      <c r="L19">
        <f>Reference!N40*ktoe_TWh</f>
        <v>9.2807399999999651E-2</v>
      </c>
      <c r="M19">
        <f>Reference!O40*ktoe_TWh</f>
        <v>7.3385299999999765E-2</v>
      </c>
      <c r="N19">
        <f>Reference!P40*ktoe_TWh</f>
        <v>4.6985199999999998E-2</v>
      </c>
      <c r="O19">
        <f>Reference!Q40*ktoe_TWh</f>
        <v>6.0359700000000002E-2</v>
      </c>
      <c r="P19">
        <f>Reference!R40*ktoe_TWh</f>
        <v>4.7682999999999996E-2</v>
      </c>
      <c r="Q19">
        <f>Reference!S40*ktoe_TWh</f>
        <v>8.0479599999999998E-2</v>
      </c>
      <c r="R19">
        <f>Reference!T40*ktoe_TWh</f>
        <v>7.0245199999999994E-2</v>
      </c>
      <c r="S19">
        <f>Reference!U40*ktoe_TWh</f>
        <v>4.6985199999999998E-2</v>
      </c>
      <c r="T19">
        <f>Reference!V40*ktoe_TWh</f>
        <v>5.9778199999999997E-2</v>
      </c>
      <c r="U19">
        <f>Reference!W40*ktoe_TWh</f>
        <v>0.110485</v>
      </c>
      <c r="V19">
        <f>Reference!X40*ktoe_TWh</f>
        <v>0.11618369999999942</v>
      </c>
      <c r="W19">
        <f>Reference!Y40*ktoe_TWh</f>
        <v>0.1072286000000001</v>
      </c>
      <c r="X19">
        <f>Reference!Z40*ktoe_TWh</f>
        <v>0.11443919999999999</v>
      </c>
      <c r="Y19">
        <f>Reference!AA40*ktoe_TWh</f>
        <v>9.3411826538697187E-2</v>
      </c>
    </row>
    <row r="20" spans="1:25" x14ac:dyDescent="0.2">
      <c r="A20" t="str">
        <f>Reference!A41</f>
        <v>Iron &amp; Steel</v>
      </c>
      <c r="B20" t="str">
        <f>Reference!B41</f>
        <v>Renewables</v>
      </c>
      <c r="C20">
        <f>Reference!E41*ktoe_TWh</f>
        <v>0</v>
      </c>
      <c r="D20">
        <f>Reference!F41*ktoe_TWh</f>
        <v>0</v>
      </c>
      <c r="E20">
        <f>Reference!G41*ktoe_TWh</f>
        <v>0</v>
      </c>
      <c r="F20">
        <f>Reference!H41*ktoe_TWh</f>
        <v>0</v>
      </c>
      <c r="G20">
        <f>Reference!I41*ktoe_TWh</f>
        <v>0</v>
      </c>
      <c r="H20">
        <f>Reference!J41*ktoe_TWh</f>
        <v>0</v>
      </c>
      <c r="I20">
        <f>Reference!K41*ktoe_TWh</f>
        <v>0</v>
      </c>
      <c r="J20">
        <f>Reference!L41*ktoe_TWh</f>
        <v>0</v>
      </c>
      <c r="K20">
        <f>Reference!M41*ktoe_TWh</f>
        <v>0</v>
      </c>
      <c r="L20">
        <f>Reference!N41*ktoe_TWh</f>
        <v>0</v>
      </c>
      <c r="M20">
        <f>Reference!O41*ktoe_TWh</f>
        <v>0</v>
      </c>
      <c r="N20">
        <f>Reference!P41*ktoe_TWh</f>
        <v>0</v>
      </c>
      <c r="O20">
        <f>Reference!Q41*ktoe_TWh</f>
        <v>0</v>
      </c>
      <c r="P20">
        <f>Reference!R41*ktoe_TWh</f>
        <v>0</v>
      </c>
      <c r="Q20">
        <f>Reference!S41*ktoe_TWh</f>
        <v>0</v>
      </c>
      <c r="R20">
        <f>Reference!T41*ktoe_TWh</f>
        <v>0</v>
      </c>
      <c r="S20">
        <f>Reference!U41*ktoe_TWh</f>
        <v>0</v>
      </c>
      <c r="T20">
        <f>Reference!V41*ktoe_TWh</f>
        <v>0</v>
      </c>
      <c r="U20">
        <f>Reference!W41*ktoe_TWh</f>
        <v>0</v>
      </c>
      <c r="V20">
        <f>Reference!X41*ktoe_TWh</f>
        <v>2.0585099999999999E-2</v>
      </c>
      <c r="W20">
        <f>Reference!Y41*ktoe_TWh</f>
        <v>1.84917E-2</v>
      </c>
      <c r="X20">
        <f>Reference!Z41*ktoe_TWh</f>
        <v>2.2445899999999998E-2</v>
      </c>
      <c r="Y20">
        <f>Reference!AA41*ktoe_TWh</f>
        <v>2.2445899999999998E-2</v>
      </c>
    </row>
    <row r="21" spans="1:25" x14ac:dyDescent="0.2">
      <c r="A21" t="str">
        <f>Reference!A42</f>
        <v>Iron &amp; Steel</v>
      </c>
      <c r="B21" t="str">
        <f>Reference!B42</f>
        <v>Solid / manufactured fuels</v>
      </c>
      <c r="C21">
        <f>Reference!E42*ktoe_TWh</f>
        <v>9.0632389666666722</v>
      </c>
      <c r="D21">
        <f>Reference!F42*ktoe_TWh</f>
        <v>10.233162011111116</v>
      </c>
      <c r="E21">
        <f>Reference!G42*ktoe_TWh</f>
        <v>8.56327777777779</v>
      </c>
      <c r="F21">
        <f>Reference!H42*ktoe_TWh</f>
        <v>6.6550555555555517</v>
      </c>
      <c r="G21">
        <f>Reference!I42*ktoe_TWh</f>
        <v>6.7705555555555597</v>
      </c>
      <c r="H21">
        <f>Reference!J42*ktoe_TWh</f>
        <v>6.8100961138355505</v>
      </c>
      <c r="I21">
        <f>Reference!K42*ktoe_TWh</f>
        <v>7.192689081593338</v>
      </c>
      <c r="J21">
        <f>Reference!L42*ktoe_TWh</f>
        <v>7.614185811857773</v>
      </c>
      <c r="K21">
        <f>Reference!M42*ktoe_TWh</f>
        <v>6.4965391818636071</v>
      </c>
      <c r="L21">
        <f>Reference!N42*ktoe_TWh</f>
        <v>5.2668771940826851</v>
      </c>
      <c r="M21">
        <f>Reference!O42*ktoe_TWh</f>
        <v>6.1754260159917012</v>
      </c>
      <c r="N21">
        <f>Reference!P42*ktoe_TWh</f>
        <v>5.1469885296126341</v>
      </c>
      <c r="O21">
        <f>Reference!Q42*ktoe_TWh</f>
        <v>5.2122423099984241</v>
      </c>
      <c r="P21">
        <f>Reference!R42*ktoe_TWh</f>
        <v>6.4822535692265104</v>
      </c>
      <c r="Q21">
        <f>Reference!S42*ktoe_TWh</f>
        <v>6.4917902189747885</v>
      </c>
      <c r="R21">
        <f>Reference!T42*ktoe_TWh</f>
        <v>6.1620912232395906</v>
      </c>
      <c r="S21">
        <f>Reference!U42*ktoe_TWh</f>
        <v>3.9411855000141194</v>
      </c>
      <c r="T21">
        <f>Reference!V42*ktoe_TWh</f>
        <v>3.6896660704342557</v>
      </c>
      <c r="U21">
        <f>Reference!W42*ktoe_TWh</f>
        <v>3.3387503179890445</v>
      </c>
      <c r="V21">
        <f>Reference!X42*ktoe_TWh</f>
        <v>4.4887924444444378</v>
      </c>
      <c r="W21">
        <f>Reference!Y42*ktoe_TWh</f>
        <v>4.8292087222222264</v>
      </c>
      <c r="X21">
        <f>Reference!Z42*ktoe_TWh</f>
        <v>5.1100715888888955</v>
      </c>
      <c r="Y21">
        <f>Reference!AA42*ktoe_TWh</f>
        <v>4.6371966051438527</v>
      </c>
    </row>
    <row r="22" spans="1:25" x14ac:dyDescent="0.2">
      <c r="A22" t="str">
        <f>Reference!A43</f>
        <v>Other Industry sectors</v>
      </c>
      <c r="B22" t="str">
        <f>Reference!B43</f>
        <v>Electricity</v>
      </c>
      <c r="C22">
        <f>Reference!E43*ktoe_TWh</f>
        <v>107.76392890000001</v>
      </c>
      <c r="D22">
        <f>Reference!F43*ktoe_TWh</f>
        <v>106.0348968</v>
      </c>
      <c r="E22">
        <f>Reference!G43*ktoe_TWh</f>
        <v>105.0761196</v>
      </c>
      <c r="F22">
        <f>Reference!H43*ktoe_TWh</f>
        <v>103.84415369999999</v>
      </c>
      <c r="G22">
        <f>Reference!I43*ktoe_TWh</f>
        <v>106.0553656</v>
      </c>
      <c r="H22">
        <f>Reference!J43*ktoe_TWh</f>
        <v>111.0042795</v>
      </c>
      <c r="I22">
        <f>Reference!K43*ktoe_TWh</f>
        <v>109.03601829999999</v>
      </c>
      <c r="J22">
        <f>Reference!L43*ktoe_TWh</f>
        <v>107.86220239999999</v>
      </c>
      <c r="K22">
        <f>Reference!M43*ktoe_TWh</f>
        <v>109.49400770000001</v>
      </c>
      <c r="L22">
        <f>Reference!N43*ktoe_TWh</f>
        <v>96.122764099999998</v>
      </c>
      <c r="M22">
        <f>Reference!O43*ktoe_TWh</f>
        <v>100.69579640000001</v>
      </c>
      <c r="N22">
        <f>Reference!P43*ktoe_TWh</f>
        <v>98.563901099999995</v>
      </c>
      <c r="O22">
        <f>Reference!Q43*ktoe_TWh</f>
        <v>94.877191100000005</v>
      </c>
      <c r="P22">
        <f>Reference!R43*ktoe_TWh</f>
        <v>93.182351199999999</v>
      </c>
      <c r="Q22">
        <f>Reference!S43*ktoe_TWh</f>
        <v>89.218149400000001</v>
      </c>
      <c r="R22">
        <f>Reference!T43*ktoe_TWh</f>
        <v>89.250829699999997</v>
      </c>
      <c r="S22">
        <f>Reference!U43*ktoe_TWh</f>
        <v>90.485819399999997</v>
      </c>
      <c r="T22">
        <f>Reference!V43*ktoe_TWh</f>
        <v>89.6057773</v>
      </c>
      <c r="U22">
        <f>Reference!W43*ktoe_TWh</f>
        <v>91.311084199999996</v>
      </c>
      <c r="V22">
        <f>Reference!X43*ktoe_TWh</f>
        <v>89.7587118</v>
      </c>
      <c r="W22">
        <f>Reference!Y43*ktoe_TWh</f>
        <v>81.468731500000004</v>
      </c>
      <c r="X22">
        <f>Reference!Z43*ktoe_TWh</f>
        <v>82.845956099999995</v>
      </c>
      <c r="Y22">
        <f>Reference!AA43*ktoe_TWh</f>
        <v>82.885926289876124</v>
      </c>
    </row>
    <row r="23" spans="1:25" x14ac:dyDescent="0.2">
      <c r="A23" t="str">
        <f>Reference!A44</f>
        <v>Other Industry sectors</v>
      </c>
      <c r="B23" t="str">
        <f>Reference!B44</f>
        <v>Natural gas</v>
      </c>
      <c r="C23">
        <f>Reference!E44*ktoe_TWh</f>
        <v>174.4879138</v>
      </c>
      <c r="D23">
        <f>Reference!F44*ktoe_TWh</f>
        <v>171.34095210000001</v>
      </c>
      <c r="E23">
        <f>Reference!G44*ktoe_TWh</f>
        <v>156.37453770000002</v>
      </c>
      <c r="F23">
        <f>Reference!H44*ktoe_TWh</f>
        <v>155.88921779999998</v>
      </c>
      <c r="G23">
        <f>Reference!I44*ktoe_TWh</f>
        <v>144.2378186</v>
      </c>
      <c r="H23">
        <f>Reference!J44*ktoe_TWh</f>
        <v>142.9877099</v>
      </c>
      <c r="I23">
        <f>Reference!K44*ktoe_TWh</f>
        <v>136.1503166</v>
      </c>
      <c r="J23">
        <f>Reference!L44*ktoe_TWh</f>
        <v>126.02779720000001</v>
      </c>
      <c r="K23">
        <f>Reference!M44*ktoe_TWh</f>
        <v>120.970608</v>
      </c>
      <c r="L23">
        <f>Reference!N44*ktoe_TWh</f>
        <v>101.0173659</v>
      </c>
      <c r="M23">
        <f>Reference!O44*ktoe_TWh</f>
        <v>103.14507439999998</v>
      </c>
      <c r="N23">
        <f>Reference!P44*ktoe_TWh</f>
        <v>98.919779099999886</v>
      </c>
      <c r="O23">
        <f>Reference!Q44*ktoe_TWh</f>
        <v>97.503361400000003</v>
      </c>
      <c r="P23">
        <f>Reference!R44*ktoe_TWh</f>
        <v>99.676659500000113</v>
      </c>
      <c r="Q23">
        <f>Reference!S44*ktoe_TWh</f>
        <v>95.18212969999999</v>
      </c>
      <c r="R23">
        <f>Reference!T44*ktoe_TWh</f>
        <v>92.59829259999988</v>
      </c>
      <c r="S23">
        <f>Reference!U44*ktoe_TWh</f>
        <v>96.117530600000009</v>
      </c>
      <c r="T23">
        <f>Reference!V44*ktoe_TWh</f>
        <v>98.802199799999883</v>
      </c>
      <c r="U23">
        <f>Reference!W44*ktoe_TWh</f>
        <v>99.773304799999991</v>
      </c>
      <c r="V23">
        <f>Reference!X44*ktoe_TWh</f>
        <v>101.35952049999987</v>
      </c>
      <c r="W23">
        <f>Reference!Y44*ktoe_TWh</f>
        <v>94.902893399999996</v>
      </c>
      <c r="X23">
        <f>Reference!Z44*ktoe_TWh</f>
        <v>101.70295439999998</v>
      </c>
      <c r="Y23">
        <f>Reference!AA44*ktoe_TWh</f>
        <v>96.975008895402837</v>
      </c>
    </row>
    <row r="24" spans="1:25" x14ac:dyDescent="0.2">
      <c r="A24" t="str">
        <f>Reference!A45</f>
        <v>Other Industry sectors</v>
      </c>
      <c r="B24" t="str">
        <f>Reference!B45</f>
        <v>Petroleum products</v>
      </c>
      <c r="C24">
        <f>Reference!E45*ktoe_TWh</f>
        <v>68.498257699999996</v>
      </c>
      <c r="D24">
        <f>Reference!F45*ktoe_TWh</f>
        <v>75.967276299999995</v>
      </c>
      <c r="E24">
        <f>Reference!G45*ktoe_TWh</f>
        <v>71.715464600000004</v>
      </c>
      <c r="F24">
        <f>Reference!H45*ktoe_TWh</f>
        <v>80.011608800000005</v>
      </c>
      <c r="G24">
        <f>Reference!I45*ktoe_TWh</f>
        <v>80.058826599999989</v>
      </c>
      <c r="H24">
        <f>Reference!J45*ktoe_TWh</f>
        <v>72.866020500000005</v>
      </c>
      <c r="I24">
        <f>Reference!K45*ktoe_TWh</f>
        <v>70.706794699999989</v>
      </c>
      <c r="J24">
        <f>Reference!L45*ktoe_TWh</f>
        <v>70.112152800000004</v>
      </c>
      <c r="K24">
        <f>Reference!M45*ktoe_TWh</f>
        <v>68.484766899999997</v>
      </c>
      <c r="L24">
        <f>Reference!N45*ktoe_TWh</f>
        <v>59.820184299999994</v>
      </c>
      <c r="M24">
        <f>Reference!O45*ktoe_TWh</f>
        <v>63.684949599999996</v>
      </c>
      <c r="N24">
        <f>Reference!P45*ktoe_TWh</f>
        <v>52.287433299999996</v>
      </c>
      <c r="O24">
        <f>Reference!Q45*ktoe_TWh</f>
        <v>54.235923499999998</v>
      </c>
      <c r="P24">
        <f>Reference!R45*ktoe_TWh</f>
        <v>47.119642800000001</v>
      </c>
      <c r="Q24">
        <f>Reference!S45*ktoe_TWh</f>
        <v>49.210716799999993</v>
      </c>
      <c r="R24">
        <f>Reference!T45*ktoe_TWh</f>
        <v>48.914035500000004</v>
      </c>
      <c r="S24">
        <f>Reference!U45*ktoe_TWh</f>
        <v>27.056729799999999</v>
      </c>
      <c r="T24">
        <f>Reference!V45*ktoe_TWh</f>
        <v>30.7018044</v>
      </c>
      <c r="U24">
        <f>Reference!W45*ktoe_TWh</f>
        <v>30.001329500000001</v>
      </c>
      <c r="V24">
        <f>Reference!X45*ktoe_TWh</f>
        <v>30.904747899999997</v>
      </c>
      <c r="W24">
        <f>Reference!Y45*ktoe_TWh</f>
        <v>28.307536300000002</v>
      </c>
      <c r="X24">
        <f>Reference!Z45*ktoe_TWh</f>
        <v>29.799549000000003</v>
      </c>
      <c r="Y24">
        <f>Reference!AA45*ktoe_TWh</f>
        <v>30.199372587013247</v>
      </c>
    </row>
    <row r="25" spans="1:25" x14ac:dyDescent="0.2">
      <c r="A25" t="str">
        <f>Reference!A46</f>
        <v>Other Industry sectors</v>
      </c>
      <c r="B25" t="str">
        <f>Reference!B46</f>
        <v>Renewables</v>
      </c>
      <c r="C25">
        <f>Reference!E46*ktoe_TWh</f>
        <v>3.0710178000000119</v>
      </c>
      <c r="D25">
        <f>Reference!F46*ktoe_TWh</f>
        <v>2.8269040999999882</v>
      </c>
      <c r="E25">
        <f>Reference!G46*ktoe_TWh</f>
        <v>2.9078489000000114</v>
      </c>
      <c r="F25">
        <f>Reference!H46*ktoe_TWh</f>
        <v>3.1016046999999878</v>
      </c>
      <c r="G25">
        <f>Reference!I46*ktoe_TWh</f>
        <v>3.0847411999999883</v>
      </c>
      <c r="H25">
        <f>Reference!J46*ktoe_TWh</f>
        <v>2.3348388</v>
      </c>
      <c r="I25">
        <f>Reference!K46*ktoe_TWh</f>
        <v>2.4828887000000002</v>
      </c>
      <c r="J25">
        <f>Reference!L46*ktoe_TWh</f>
        <v>3.2137179000000118</v>
      </c>
      <c r="K25">
        <f>Reference!M46*ktoe_TWh</f>
        <v>4.8171459999999886</v>
      </c>
      <c r="L25">
        <f>Reference!N46*ktoe_TWh</f>
        <v>4.8237750999999998</v>
      </c>
      <c r="M25">
        <f>Reference!O46*ktoe_TWh</f>
        <v>5.4881970000000111</v>
      </c>
      <c r="N25">
        <f>Reference!P46*ktoe_TWh</f>
        <v>6.1739017999999879</v>
      </c>
      <c r="O25">
        <f>Reference!Q46*ktoe_TWh</f>
        <v>5.6775333999999882</v>
      </c>
      <c r="P25">
        <f>Reference!R46*ktoe_TWh</f>
        <v>6.6952747000000112</v>
      </c>
      <c r="Q25">
        <f>Reference!S46*ktoe_TWh</f>
        <v>6.8985670999999993</v>
      </c>
      <c r="R25">
        <f>Reference!T46*ktoe_TWh</f>
        <v>12.9404684</v>
      </c>
      <c r="S25">
        <f>Reference!U46*ktoe_TWh</f>
        <v>13.887848200000001</v>
      </c>
      <c r="T25">
        <f>Reference!V46*ktoe_TWh</f>
        <v>14.338045499999998</v>
      </c>
      <c r="U25">
        <f>Reference!W46*ktoe_TWh</f>
        <v>16.659974999999999</v>
      </c>
      <c r="V25">
        <f>Reference!X46*ktoe_TWh</f>
        <v>17.6808564</v>
      </c>
      <c r="W25">
        <f>Reference!Y46*ktoe_TWh</f>
        <v>19.789026499999999</v>
      </c>
      <c r="X25">
        <f>Reference!Z46*ktoe_TWh</f>
        <v>19.417796899999999</v>
      </c>
      <c r="Y25">
        <f>Reference!AA46*ktoe_TWh</f>
        <v>20.736268283164698</v>
      </c>
    </row>
    <row r="26" spans="1:25" x14ac:dyDescent="0.2">
      <c r="A26" t="str">
        <f>Reference!A47</f>
        <v>Other Industry sectors</v>
      </c>
      <c r="B26" t="str">
        <f>Reference!B47</f>
        <v>Solid / manufactured fuels</v>
      </c>
      <c r="C26">
        <f>Reference!E47*ktoe_TWh</f>
        <v>20.223058111629999</v>
      </c>
      <c r="D26">
        <f>Reference!F47*ktoe_TWh</f>
        <v>17.75179941163</v>
      </c>
      <c r="E26">
        <f>Reference!G47*ktoe_TWh</f>
        <v>17.848677311629999</v>
      </c>
      <c r="F26">
        <f>Reference!H47*ktoe_TWh</f>
        <v>17.671436111629998</v>
      </c>
      <c r="G26">
        <f>Reference!I47*ktoe_TWh</f>
        <v>17.35440231163</v>
      </c>
      <c r="H26">
        <f>Reference!J47*ktoe_TWh</f>
        <v>16.352594111630001</v>
      </c>
      <c r="I26">
        <f>Reference!K47*ktoe_TWh</f>
        <v>16.21570901163</v>
      </c>
      <c r="J26">
        <f>Reference!L47*ktoe_TWh</f>
        <v>16.895947711630001</v>
      </c>
      <c r="K26">
        <f>Reference!M47*ktoe_TWh</f>
        <v>17.282063699999998</v>
      </c>
      <c r="L26">
        <f>Reference!N47*ktoe_TWh</f>
        <v>13.763290900000001</v>
      </c>
      <c r="M26">
        <f>Reference!O47*ktoe_TWh</f>
        <v>15.343575299999999</v>
      </c>
      <c r="N26">
        <f>Reference!P47*ktoe_TWh</f>
        <v>13.932623700000001</v>
      </c>
      <c r="O26">
        <f>Reference!Q47*ktoe_TWh</f>
        <v>14.2524487</v>
      </c>
      <c r="P26">
        <f>Reference!R47*ktoe_TWh</f>
        <v>18.5078657</v>
      </c>
      <c r="Q26">
        <f>Reference!S47*ktoe_TWh</f>
        <v>19.0081883</v>
      </c>
      <c r="R26">
        <f>Reference!T47*ktoe_TWh</f>
        <v>15.8231965</v>
      </c>
      <c r="S26">
        <f>Reference!U47*ktoe_TWh</f>
        <v>14.8826784</v>
      </c>
      <c r="T26">
        <f>Reference!V47*ktoe_TWh</f>
        <v>12.834635399999998</v>
      </c>
      <c r="U26">
        <f>Reference!W47*ktoe_TWh</f>
        <v>12.6016865</v>
      </c>
      <c r="V26">
        <f>Reference!X47*ktoe_TWh</f>
        <v>10.7353041</v>
      </c>
      <c r="W26">
        <f>Reference!Y47*ktoe_TWh</f>
        <v>9.5987042000000002</v>
      </c>
      <c r="X26">
        <f>Reference!Z47*ktoe_TWh</f>
        <v>10.095305199999999</v>
      </c>
      <c r="Y26">
        <f>Reference!AA47*ktoe_TWh</f>
        <v>10.833647234783482</v>
      </c>
    </row>
    <row r="27" spans="1:25" x14ac:dyDescent="0.2">
      <c r="A27" t="str">
        <f>Reference!A48</f>
        <v>Public services</v>
      </c>
      <c r="B27" t="str">
        <f>Reference!B48</f>
        <v>Electricity</v>
      </c>
      <c r="C27">
        <f>Reference!E48*ktoe_TWh</f>
        <v>20.912949699999999</v>
      </c>
      <c r="D27">
        <f>Reference!F48*ktoe_TWh</f>
        <v>21.104960999999999</v>
      </c>
      <c r="E27">
        <f>Reference!G48*ktoe_TWh</f>
        <v>20.356803099999997</v>
      </c>
      <c r="F27">
        <f>Reference!H48*ktoe_TWh</f>
        <v>20.423442999999999</v>
      </c>
      <c r="G27">
        <f>Reference!I48*ktoe_TWh</f>
        <v>20.157464900000001</v>
      </c>
      <c r="H27">
        <f>Reference!J48*ktoe_TWh</f>
        <v>20.027906699999999</v>
      </c>
      <c r="I27">
        <f>Reference!K48*ktoe_TWh</f>
        <v>20.012206200000001</v>
      </c>
      <c r="J27">
        <f>Reference!L48*ktoe_TWh</f>
        <v>20.087336000000001</v>
      </c>
      <c r="K27">
        <f>Reference!M48*ktoe_TWh</f>
        <v>20.354942300000001</v>
      </c>
      <c r="L27">
        <f>Reference!N48*ktoe_TWh</f>
        <v>19.441638399999999</v>
      </c>
      <c r="M27">
        <f>Reference!O48*ktoe_TWh</f>
        <v>19.100065299999997</v>
      </c>
      <c r="N27">
        <f>Reference!P48*ktoe_TWh</f>
        <v>18.397148099999999</v>
      </c>
      <c r="O27">
        <f>Reference!Q48*ktoe_TWh</f>
        <v>18.9025879</v>
      </c>
      <c r="P27">
        <f>Reference!R48*ktoe_TWh</f>
        <v>18.8024536</v>
      </c>
      <c r="Q27">
        <f>Reference!S48*ktoe_TWh</f>
        <v>18.501701799999999</v>
      </c>
      <c r="R27">
        <f>Reference!T48*ktoe_TWh</f>
        <v>19.371509500000002</v>
      </c>
      <c r="S27">
        <f>Reference!U48*ktoe_TWh</f>
        <v>19.707849099999997</v>
      </c>
      <c r="T27">
        <f>Reference!V48*ktoe_TWh</f>
        <v>19.745646599999997</v>
      </c>
      <c r="U27">
        <f>Reference!W48*ktoe_TWh</f>
        <v>18.248284099999999</v>
      </c>
      <c r="V27">
        <f>Reference!X48*ktoe_TWh</f>
        <v>17.863447399999998</v>
      </c>
      <c r="W27">
        <f>Reference!Y48*ktoe_TWh</f>
        <v>16.596126299999998</v>
      </c>
      <c r="X27">
        <f>Reference!Z48*ktoe_TWh</f>
        <v>16.550885599999997</v>
      </c>
      <c r="Y27">
        <f>Reference!AA48*ktoe_TWh</f>
        <v>16.084231997816371</v>
      </c>
    </row>
    <row r="28" spans="1:25" x14ac:dyDescent="0.2">
      <c r="A28" t="str">
        <f>Reference!A49</f>
        <v>Public services</v>
      </c>
      <c r="B28" t="str">
        <f>Reference!B49</f>
        <v>Natural gas</v>
      </c>
      <c r="C28">
        <f>Reference!E49*ktoe_TWh</f>
        <v>44.551971399999772</v>
      </c>
      <c r="D28">
        <f>Reference!F49*ktoe_TWh</f>
        <v>46.232041199999998</v>
      </c>
      <c r="E28">
        <f>Reference!G49*ktoe_TWh</f>
        <v>42.998319699999882</v>
      </c>
      <c r="F28">
        <f>Reference!H49*ktoe_TWh</f>
        <v>44.362518699999761</v>
      </c>
      <c r="G28">
        <f>Reference!I49*ktoe_TWh</f>
        <v>51.934346500000117</v>
      </c>
      <c r="H28">
        <f>Reference!J49*ktoe_TWh</f>
        <v>50.31928839999977</v>
      </c>
      <c r="I28">
        <f>Reference!K49*ktoe_TWh</f>
        <v>45.802894199999884</v>
      </c>
      <c r="J28">
        <f>Reference!L49*ktoe_TWh</f>
        <v>42.4443828</v>
      </c>
      <c r="K28">
        <f>Reference!M49*ktoe_TWh</f>
        <v>44.598840299999885</v>
      </c>
      <c r="L28">
        <f>Reference!N49*ktoe_TWh</f>
        <v>40.222238699999998</v>
      </c>
      <c r="M28">
        <f>Reference!O49*ktoe_TWh</f>
        <v>43.973029999999881</v>
      </c>
      <c r="N28">
        <f>Reference!P49*ktoe_TWh</f>
        <v>35.6544399</v>
      </c>
      <c r="O28">
        <f>Reference!Q49*ktoe_TWh</f>
        <v>41.323367100000119</v>
      </c>
      <c r="P28">
        <f>Reference!R49*ktoe_TWh</f>
        <v>42.250627000000115</v>
      </c>
      <c r="Q28">
        <f>Reference!S49*ktoe_TWh</f>
        <v>34.9723404</v>
      </c>
      <c r="R28">
        <f>Reference!T49*ktoe_TWh</f>
        <v>36.923970700000112</v>
      </c>
      <c r="S28">
        <f>Reference!U49*ktoe_TWh</f>
        <v>37.470580699999999</v>
      </c>
      <c r="T28">
        <f>Reference!V49*ktoe_TWh</f>
        <v>35.372412400000115</v>
      </c>
      <c r="U28">
        <f>Reference!W49*ktoe_TWh</f>
        <v>35.674327200000114</v>
      </c>
      <c r="V28">
        <f>Reference!X49*ktoe_TWh</f>
        <v>36.009736400000236</v>
      </c>
      <c r="W28">
        <f>Reference!Y49*ktoe_TWh</f>
        <v>33.271220299999996</v>
      </c>
      <c r="X28">
        <f>Reference!Z49*ktoe_TWh</f>
        <v>35.059216500000119</v>
      </c>
      <c r="Y28">
        <f>Reference!AA49*ktoe_TWh</f>
        <v>33.97660781624888</v>
      </c>
    </row>
    <row r="29" spans="1:25" x14ac:dyDescent="0.2">
      <c r="A29" t="str">
        <f>Reference!A50</f>
        <v>Public services</v>
      </c>
      <c r="B29" t="str">
        <f>Reference!B50</f>
        <v>Petroleum products</v>
      </c>
      <c r="C29">
        <f>Reference!E50*ktoe_TWh</f>
        <v>12.1385799</v>
      </c>
      <c r="D29">
        <f>Reference!F50*ktoe_TWh</f>
        <v>9.8323508999999998</v>
      </c>
      <c r="E29">
        <f>Reference!G50*ktoe_TWh</f>
        <v>8.6378336000000004</v>
      </c>
      <c r="F29">
        <f>Reference!H50*ktoe_TWh</f>
        <v>4.6417656000000003</v>
      </c>
      <c r="G29">
        <f>Reference!I50*ktoe_TWh</f>
        <v>5.8597755000000005</v>
      </c>
      <c r="H29">
        <f>Reference!J50*ktoe_TWh</f>
        <v>6.3099727999999988</v>
      </c>
      <c r="I29">
        <f>Reference!K50*ktoe_TWh</f>
        <v>5.6985837000000235</v>
      </c>
      <c r="J29">
        <f>Reference!L50*ktoe_TWh</f>
        <v>5.6695086999999766</v>
      </c>
      <c r="K29">
        <f>Reference!M50*ktoe_TWh</f>
        <v>5.445747499999988</v>
      </c>
      <c r="L29">
        <f>Reference!N50*ktoe_TWh</f>
        <v>4.3351987999999997</v>
      </c>
      <c r="M29">
        <f>Reference!O50*ktoe_TWh</f>
        <v>3.6476331999999996</v>
      </c>
      <c r="N29">
        <f>Reference!P50*ktoe_TWh</f>
        <v>4.2536724999999995</v>
      </c>
      <c r="O29">
        <f>Reference!Q50*ktoe_TWh</f>
        <v>3.7379983000000001</v>
      </c>
      <c r="P29">
        <f>Reference!R50*ktoe_TWh</f>
        <v>3.4845806000000001</v>
      </c>
      <c r="Q29">
        <f>Reference!S50*ktoe_TWh</f>
        <v>3.8870949000000001</v>
      </c>
      <c r="R29">
        <f>Reference!T50*ktoe_TWh</f>
        <v>4.1891259999999999</v>
      </c>
      <c r="S29">
        <f>Reference!U50*ktoe_TWh</f>
        <v>9.1800242000000125</v>
      </c>
      <c r="T29">
        <f>Reference!V50*ktoe_TWh</f>
        <v>8.2186884000000227</v>
      </c>
      <c r="U29">
        <f>Reference!W50*ktoe_TWh</f>
        <v>8.6834232000000107</v>
      </c>
      <c r="V29">
        <f>Reference!X50*ktoe_TWh</f>
        <v>8.5589822000000009</v>
      </c>
      <c r="W29">
        <f>Reference!Y50*ktoe_TWh</f>
        <v>8.2495078999999887</v>
      </c>
      <c r="X29">
        <f>Reference!Z50*ktoe_TWh</f>
        <v>8.2925388999999772</v>
      </c>
      <c r="Y29">
        <f>Reference!AA50*ktoe_TWh</f>
        <v>8.2750724385542167</v>
      </c>
    </row>
    <row r="30" spans="1:25" x14ac:dyDescent="0.2">
      <c r="A30" t="str">
        <f>Reference!A51</f>
        <v>Public services</v>
      </c>
      <c r="B30" t="str">
        <f>Reference!B51</f>
        <v>Renewables</v>
      </c>
      <c r="C30">
        <f>Reference!E51*ktoe_TWh</f>
        <v>1.0277430999999988</v>
      </c>
      <c r="D30">
        <f>Reference!F51*ktoe_TWh</f>
        <v>1.043327300000001</v>
      </c>
      <c r="E30">
        <f>Reference!G51*ktoe_TWh</f>
        <v>1.1262492</v>
      </c>
      <c r="F30">
        <f>Reference!H51*ktoe_TWh</f>
        <v>1.2116134000000001</v>
      </c>
      <c r="G30">
        <f>Reference!I51*ktoe_TWh</f>
        <v>1.2112645</v>
      </c>
      <c r="H30">
        <f>Reference!J51*ktoe_TWh</f>
        <v>1.2161491</v>
      </c>
      <c r="I30">
        <f>Reference!K51*ktoe_TWh</f>
        <v>0.96761600000000114</v>
      </c>
      <c r="J30">
        <f>Reference!L51*ktoe_TWh</f>
        <v>1.0296039000000012</v>
      </c>
      <c r="K30">
        <f>Reference!M51*ktoe_TWh</f>
        <v>0.86678389999999994</v>
      </c>
      <c r="L30">
        <f>Reference!N51*ktoe_TWh</f>
        <v>0.97343100000000005</v>
      </c>
      <c r="M30">
        <f>Reference!O51*ktoe_TWh</f>
        <v>1.1795146000000001</v>
      </c>
      <c r="N30">
        <f>Reference!P51*ktoe_TWh</f>
        <v>1.0921732999999987</v>
      </c>
      <c r="O30">
        <f>Reference!Q51*ktoe_TWh</f>
        <v>1.0308831999999988</v>
      </c>
      <c r="P30">
        <f>Reference!R51*ktoe_TWh</f>
        <v>1.440957</v>
      </c>
      <c r="Q30">
        <f>Reference!S51*ktoe_TWh</f>
        <v>1.3853656000000001</v>
      </c>
      <c r="R30">
        <f>Reference!T51*ktoe_TWh</f>
        <v>0.4931120000000011</v>
      </c>
      <c r="S30">
        <f>Reference!U51*ktoe_TWh</f>
        <v>0.31773159999999884</v>
      </c>
      <c r="T30">
        <f>Reference!V51*ktoe_TWh</f>
        <v>0.70756919999999879</v>
      </c>
      <c r="U30">
        <f>Reference!W51*ktoe_TWh</f>
        <v>0.51955323418631061</v>
      </c>
      <c r="V30">
        <f>Reference!X51*ktoe_TWh</f>
        <v>0.68871532551910364</v>
      </c>
      <c r="W30">
        <f>Reference!Y51*ktoe_TWh</f>
        <v>0.69124527170723415</v>
      </c>
      <c r="X30">
        <f>Reference!Z51*ktoe_TWh</f>
        <v>0.73051195986157857</v>
      </c>
      <c r="Y30">
        <f>Reference!AA51*ktoe_TWh</f>
        <v>0.76022057709510282</v>
      </c>
    </row>
    <row r="31" spans="1:25" x14ac:dyDescent="0.2">
      <c r="A31" t="str">
        <f>Reference!A52</f>
        <v>Public services</v>
      </c>
      <c r="B31" t="str">
        <f>Reference!B52</f>
        <v>Solid / manufactured fuels</v>
      </c>
      <c r="C31">
        <f>Reference!E52*ktoe_TWh</f>
        <v>0.48706440000000001</v>
      </c>
      <c r="D31">
        <f>Reference!F52*ktoe_TWh</f>
        <v>0.39018650000000238</v>
      </c>
      <c r="E31">
        <f>Reference!G52*ktoe_TWh</f>
        <v>6.0941200000001972E-2</v>
      </c>
      <c r="F31">
        <f>Reference!H52*ktoe_TWh</f>
        <v>8.9202099999997675E-2</v>
      </c>
      <c r="G31">
        <f>Reference!I52*ktoe_TWh</f>
        <v>0.10478630000000093</v>
      </c>
      <c r="H31">
        <f>Reference!J52*ktoe_TWh</f>
        <v>0.30831130000000351</v>
      </c>
      <c r="I31">
        <f>Reference!K52*ktoe_TWh</f>
        <v>0.15223669999999884</v>
      </c>
      <c r="J31">
        <f>Reference!L52*ktoe_TWh</f>
        <v>0.11618370000000314</v>
      </c>
      <c r="K31">
        <f>Reference!M52*ktoe_TWh</f>
        <v>0.10874050000000023</v>
      </c>
      <c r="L31">
        <f>Reference!N52*ktoe_TWh</f>
        <v>0.19433730000000232</v>
      </c>
      <c r="M31">
        <f>Reference!O52*ktoe_TWh</f>
        <v>0.23143699999999998</v>
      </c>
      <c r="N31">
        <f>Reference!P52*ktoe_TWh</f>
        <v>0.21108450000000234</v>
      </c>
      <c r="O31">
        <f>Reference!Q52*ktoe_TWh</f>
        <v>9.5017099999998009E-2</v>
      </c>
      <c r="P31">
        <f>Reference!R52*ktoe_TWh</f>
        <v>0.19340690000000235</v>
      </c>
      <c r="Q31">
        <f>Reference!S52*ktoe_TWh</f>
        <v>0.19898929999999998</v>
      </c>
      <c r="R31">
        <f>Reference!T52*ktoe_TWh</f>
        <v>0.20992150000000001</v>
      </c>
      <c r="S31">
        <f>Reference!U52*ktoe_TWh</f>
        <v>0.23050660000000001</v>
      </c>
      <c r="T31">
        <f>Reference!V52*ktoe_TWh</f>
        <v>0.21445720000000001</v>
      </c>
      <c r="U31">
        <f>Reference!W52*ktoe_TWh</f>
        <v>0.20840960000000003</v>
      </c>
      <c r="V31">
        <f>Reference!X52*ktoe_TWh</f>
        <v>0.1520041</v>
      </c>
      <c r="W31">
        <f>Reference!Y52*ktoe_TWh</f>
        <v>0.15095739999999999</v>
      </c>
      <c r="X31">
        <f>Reference!Z52*ktoe_TWh</f>
        <v>0.15874949999999999</v>
      </c>
      <c r="Y31">
        <f>Reference!AA52*ktoe_TWh</f>
        <v>0.13507211373221942</v>
      </c>
    </row>
    <row r="32" spans="1:25" x14ac:dyDescent="0.2">
      <c r="A32" t="str">
        <f>Reference!A53</f>
        <v>Transport</v>
      </c>
      <c r="B32" t="str">
        <f>Reference!B53</f>
        <v>Electricity</v>
      </c>
      <c r="C32">
        <f>Reference!E53*ktoe_TWh</f>
        <v>4.1366347152626703</v>
      </c>
      <c r="D32">
        <f>Reference!F53*ktoe_TWh</f>
        <v>4.1366347152626703</v>
      </c>
      <c r="E32">
        <f>Reference!G53*ktoe_TWh</f>
        <v>3.9615175884396745</v>
      </c>
      <c r="F32">
        <f>Reference!H53*ktoe_TWh</f>
        <v>3.8481830552542768</v>
      </c>
      <c r="G32">
        <f>Reference!I53*ktoe_TWh</f>
        <v>4.0388664000000114</v>
      </c>
      <c r="H32">
        <f>Reference!J53*ktoe_TWh</f>
        <v>4.0402620000000118</v>
      </c>
      <c r="I32">
        <f>Reference!K53*ktoe_TWh</f>
        <v>3.983042399999988</v>
      </c>
      <c r="J32">
        <f>Reference!L53*ktoe_TWh</f>
        <v>3.9431514999999999</v>
      </c>
      <c r="K32">
        <f>Reference!M53*ktoe_TWh</f>
        <v>3.9354756999999885</v>
      </c>
      <c r="L32">
        <f>Reference!N53*ktoe_TWh</f>
        <v>4.0329350999999996</v>
      </c>
      <c r="M32">
        <f>Reference!O53*ktoe_TWh</f>
        <v>4.0752522082677185</v>
      </c>
      <c r="N32">
        <f>Reference!P53*ktoe_TWh</f>
        <v>4.2135501825043127</v>
      </c>
      <c r="O32">
        <f>Reference!Q53*ktoe_TWh</f>
        <v>4.4921929425453353</v>
      </c>
      <c r="P32">
        <f>Reference!R53*ktoe_TWh</f>
        <v>4.3675923470541891</v>
      </c>
      <c r="Q32">
        <f>Reference!S53*ktoe_TWh</f>
        <v>4.5222005999663653</v>
      </c>
      <c r="R32">
        <f>Reference!T53*ktoe_TWh</f>
        <v>4.5553671034524053</v>
      </c>
      <c r="S32">
        <f>Reference!U53*ktoe_TWh</f>
        <v>4.7569873274295524</v>
      </c>
      <c r="T32">
        <f>Reference!V53*ktoe_TWh</f>
        <v>4.9281970051080144</v>
      </c>
      <c r="U32">
        <f>Reference!W53*ktoe_TWh</f>
        <v>5.1141729448103108</v>
      </c>
      <c r="V32">
        <f>Reference!X53*ktoe_TWh</f>
        <v>5.8407705824290783</v>
      </c>
      <c r="W32">
        <f>Reference!Y53*ktoe_TWh</f>
        <v>5.6512871624457324</v>
      </c>
      <c r="X32">
        <f>Reference!Z53*ktoe_TWh</f>
        <v>6.3225551172637697</v>
      </c>
      <c r="Y32">
        <f>Reference!AA53*ktoe_TWh</f>
        <v>7.8975394963070595</v>
      </c>
    </row>
    <row r="33" spans="1:25" x14ac:dyDescent="0.2">
      <c r="A33" t="str">
        <f>Reference!A54</f>
        <v>Transport</v>
      </c>
      <c r="B33" t="str">
        <f>Reference!B54</f>
        <v>Natural gas</v>
      </c>
      <c r="C33">
        <f>Reference!E54*ktoe_TWh</f>
        <v>0</v>
      </c>
      <c r="D33">
        <f>Reference!F54*ktoe_TWh</f>
        <v>0</v>
      </c>
      <c r="E33">
        <f>Reference!G54*ktoe_TWh</f>
        <v>0</v>
      </c>
      <c r="F33">
        <f>Reference!H54*ktoe_TWh</f>
        <v>0</v>
      </c>
      <c r="G33">
        <f>Reference!I54*ktoe_TWh</f>
        <v>0</v>
      </c>
      <c r="H33">
        <f>Reference!J54*ktoe_TWh</f>
        <v>0</v>
      </c>
      <c r="I33">
        <f>Reference!K54*ktoe_TWh</f>
        <v>0</v>
      </c>
      <c r="J33">
        <f>Reference!L54*ktoe_TWh</f>
        <v>0</v>
      </c>
      <c r="K33">
        <f>Reference!M54*ktoe_TWh</f>
        <v>0</v>
      </c>
      <c r="L33">
        <f>Reference!N54*ktoe_TWh</f>
        <v>0</v>
      </c>
      <c r="M33">
        <f>Reference!O54*ktoe_TWh</f>
        <v>0</v>
      </c>
      <c r="N33">
        <f>Reference!P54*ktoe_TWh</f>
        <v>0</v>
      </c>
      <c r="O33">
        <f>Reference!Q54*ktoe_TWh</f>
        <v>0</v>
      </c>
      <c r="P33">
        <f>Reference!R54*ktoe_TWh</f>
        <v>0</v>
      </c>
      <c r="Q33">
        <f>Reference!S54*ktoe_TWh</f>
        <v>0</v>
      </c>
      <c r="R33">
        <f>Reference!T54*ktoe_TWh</f>
        <v>0</v>
      </c>
      <c r="S33">
        <f>Reference!U54*ktoe_TWh</f>
        <v>0</v>
      </c>
      <c r="T33">
        <f>Reference!V54*ktoe_TWh</f>
        <v>0</v>
      </c>
      <c r="U33">
        <f>Reference!W54*ktoe_TWh</f>
        <v>0.11304360000000001</v>
      </c>
      <c r="V33">
        <f>Reference!X54*ktoe_TWh</f>
        <v>0.49694989999999994</v>
      </c>
      <c r="W33">
        <f>Reference!Y54*ktoe_TWh</f>
        <v>0.88643859999999997</v>
      </c>
      <c r="X33">
        <f>Reference!Z54*ktoe_TWh</f>
        <v>0.97796669999999997</v>
      </c>
      <c r="Y33">
        <f>Reference!AA54*ktoe_TWh</f>
        <v>6.5159397110209263E-3</v>
      </c>
    </row>
    <row r="34" spans="1:25" x14ac:dyDescent="0.2">
      <c r="A34" t="str">
        <f>Reference!A55</f>
        <v>Transport</v>
      </c>
      <c r="B34" t="str">
        <f>Reference!B55</f>
        <v>Petroleum products (Aviation)</v>
      </c>
      <c r="C34">
        <f>Reference!E55*ktoe_TWh</f>
        <v>156.21996166666671</v>
      </c>
      <c r="D34">
        <f>Reference!F55*ktoe_TWh</f>
        <v>156.21996166666671</v>
      </c>
      <c r="E34">
        <f>Reference!G55*ktoe_TWh</f>
        <v>156.21996166666671</v>
      </c>
      <c r="F34">
        <f>Reference!H55*ktoe_TWh</f>
        <v>156.21996166666671</v>
      </c>
      <c r="G34">
        <f>Reference!I55*ktoe_TWh</f>
        <v>156.21996166666671</v>
      </c>
      <c r="H34">
        <f>Reference!J55*ktoe_TWh</f>
        <v>156.21996166666671</v>
      </c>
      <c r="I34">
        <f>Reference!K55*ktoe_TWh</f>
        <v>156.21996166666671</v>
      </c>
      <c r="J34">
        <f>Reference!L55*ktoe_TWh</f>
        <v>156.21996166666671</v>
      </c>
      <c r="K34">
        <f>Reference!M55*ktoe_TWh</f>
        <v>156.21996166666671</v>
      </c>
      <c r="L34">
        <f>Reference!N55*ktoe_TWh</f>
        <v>148.29369666666636</v>
      </c>
      <c r="M34">
        <f>Reference!O55*ktoe_TWh</f>
        <v>142.93744499999977</v>
      </c>
      <c r="N34">
        <f>Reference!P55*ktoe_TWh</f>
        <v>148.80179499999997</v>
      </c>
      <c r="O34">
        <f>Reference!Q55*ktoe_TWh</f>
        <v>144.22638500000031</v>
      </c>
      <c r="P34">
        <f>Reference!R55*ktoe_TWh</f>
        <v>144.47400166666617</v>
      </c>
      <c r="Q34">
        <f>Reference!S55*ktoe_TWh</f>
        <v>144.53672833333303</v>
      </c>
      <c r="R34">
        <f>Reference!T55*ktoe_TWh</f>
        <v>145.56586333333343</v>
      </c>
      <c r="S34">
        <f>Reference!U55*ktoe_TWh</f>
        <v>145.68292666666682</v>
      </c>
      <c r="T34">
        <f>Reference!V55*ktoe_TWh</f>
        <v>156.55715666666683</v>
      </c>
      <c r="U34">
        <f>Reference!W55*ktoe_TWh</f>
        <v>157.70181564496542</v>
      </c>
      <c r="V34">
        <f>Reference!X55*ktoe_TWh</f>
        <v>158.21110422738903</v>
      </c>
      <c r="W34">
        <f>Reference!Y55*ktoe_TWh</f>
        <v>65.606599660812549</v>
      </c>
      <c r="X34">
        <f>Reference!Z55*ktoe_TWh</f>
        <v>60.196958511335886</v>
      </c>
      <c r="Y34">
        <f>Reference!AA55*ktoe_TWh</f>
        <v>151.63871152686593</v>
      </c>
    </row>
    <row r="35" spans="1:25" x14ac:dyDescent="0.2">
      <c r="A35" t="str">
        <f>Reference!A56</f>
        <v>Transport</v>
      </c>
      <c r="B35" t="str">
        <f>Reference!B56</f>
        <v>Petroleum products (Rail)</v>
      </c>
      <c r="C35">
        <f>Reference!E56*ktoe_TWh</f>
        <v>7.4297092000000005</v>
      </c>
      <c r="D35">
        <f>Reference!F56*ktoe_TWh</f>
        <v>7.7253438000000001</v>
      </c>
      <c r="E35">
        <f>Reference!G56*ktoe_TWh</f>
        <v>7.694640600000012</v>
      </c>
      <c r="F35">
        <f>Reference!H56*ktoe_TWh</f>
        <v>7.7561632999999999</v>
      </c>
      <c r="G35">
        <f>Reference!I56*ktoe_TWh</f>
        <v>8.1403022000000114</v>
      </c>
      <c r="H35">
        <f>Reference!J56*ktoe_TWh</f>
        <v>7.3709776999999885</v>
      </c>
      <c r="I35">
        <f>Reference!K56*ktoe_TWh</f>
        <v>7.3487644000000119</v>
      </c>
      <c r="J35">
        <f>Reference!L56*ktoe_TWh</f>
        <v>7.5171667999999885</v>
      </c>
      <c r="K35">
        <f>Reference!M56*ktoe_TWh</f>
        <v>7.6483531999999999</v>
      </c>
      <c r="L35">
        <f>Reference!N56*ktoe_TWh</f>
        <v>7.6311408000000114</v>
      </c>
      <c r="M35">
        <f>Reference!O56*ktoe_TWh</f>
        <v>7.6730088000000114</v>
      </c>
      <c r="N35">
        <f>Reference!P56*ktoe_TWh</f>
        <v>7.5663616999999999</v>
      </c>
      <c r="O35">
        <f>Reference!Q56*ktoe_TWh</f>
        <v>7.8225705999999882</v>
      </c>
      <c r="P35">
        <f>Reference!R56*ktoe_TWh</f>
        <v>7.7620946000000108</v>
      </c>
      <c r="Q35">
        <f>Reference!S56*ktoe_TWh</f>
        <v>7.8593214000000113</v>
      </c>
      <c r="R35">
        <f>Reference!T56*ktoe_TWh</f>
        <v>7.8347821000000115</v>
      </c>
      <c r="S35">
        <f>Reference!U56*ktoe_TWh</f>
        <v>7.7503483000000113</v>
      </c>
      <c r="T35">
        <f>Reference!V56*ktoe_TWh</f>
        <v>7.6923145999999996</v>
      </c>
      <c r="U35">
        <f>Reference!W56*ktoe_TWh</f>
        <v>7.6556800999999997</v>
      </c>
      <c r="V35">
        <f>Reference!X56*ktoe_TWh</f>
        <v>6.9916070999999995</v>
      </c>
      <c r="W35">
        <f>Reference!Y56*ktoe_TWh</f>
        <v>5.4878481000000114</v>
      </c>
      <c r="X35">
        <f>Reference!Z56*ktoe_TWh</f>
        <v>6.4158057999999993</v>
      </c>
      <c r="Y35">
        <f>Reference!AA56*ktoe_TWh</f>
        <v>7.4465339333333249</v>
      </c>
    </row>
    <row r="36" spans="1:25" x14ac:dyDescent="0.2">
      <c r="A36" t="str">
        <f>Reference!A57</f>
        <v>Transport</v>
      </c>
      <c r="B36" t="str">
        <f>Reference!B57</f>
        <v>Petroleum products (Road transport)</v>
      </c>
      <c r="C36">
        <f>Reference!E57*ktoe_TWh</f>
        <v>477.65177580000005</v>
      </c>
      <c r="D36">
        <f>Reference!F57*ktoe_TWh</f>
        <v>477.95299279999887</v>
      </c>
      <c r="E36">
        <f>Reference!G57*ktoe_TWh</f>
        <v>487.71661040000117</v>
      </c>
      <c r="F36">
        <f>Reference!H57*ktoe_TWh</f>
        <v>486.39730319999995</v>
      </c>
      <c r="G36">
        <f>Reference!I57*ktoe_TWh</f>
        <v>491.02848549999999</v>
      </c>
      <c r="H36">
        <f>Reference!J57*ktoe_TWh</f>
        <v>494.35361879999999</v>
      </c>
      <c r="I36">
        <f>Reference!K57*ktoe_TWh</f>
        <v>494.42200320000001</v>
      </c>
      <c r="J36">
        <f>Reference!L57*ktoe_TWh</f>
        <v>498.74557199999998</v>
      </c>
      <c r="K36">
        <f>Reference!M57*ktoe_TWh</f>
        <v>477.96590209999999</v>
      </c>
      <c r="L36">
        <f>Reference!N57*ktoe_TWh</f>
        <v>460.95377070000114</v>
      </c>
      <c r="M36">
        <f>Reference!O57*ktoe_TWh</f>
        <v>455.4221938</v>
      </c>
      <c r="N36">
        <f>Reference!P57*ktoe_TWh</f>
        <v>449.45309629999883</v>
      </c>
      <c r="O36">
        <f>Reference!Q57*ktoe_TWh</f>
        <v>447.8497845</v>
      </c>
      <c r="P36">
        <f>Reference!R57*ktoe_TWh</f>
        <v>443.99746330000113</v>
      </c>
      <c r="Q36">
        <f>Reference!S57*ktoe_TWh</f>
        <v>450.23498119999999</v>
      </c>
      <c r="R36">
        <f>Reference!T57*ktoe_TWh</f>
        <v>459.4968806</v>
      </c>
      <c r="S36">
        <f>Reference!U57*ktoe_TWh</f>
        <v>470.19241009999996</v>
      </c>
      <c r="T36">
        <f>Reference!V57*ktoe_TWh</f>
        <v>471.26841769999999</v>
      </c>
      <c r="U36">
        <f>Reference!W57*ktoe_TWh</f>
        <v>464.72026250000118</v>
      </c>
      <c r="V36">
        <f>Reference!X57*ktoe_TWh</f>
        <v>455.2701897</v>
      </c>
      <c r="W36">
        <f>Reference!Y57*ktoe_TWh</f>
        <v>369.74316969999995</v>
      </c>
      <c r="X36">
        <f>Reference!Z57*ktoe_TWh</f>
        <v>409.70850169999994</v>
      </c>
      <c r="Y36">
        <f>Reference!AA57*ktoe_TWh</f>
        <v>427.55782474183582</v>
      </c>
    </row>
    <row r="37" spans="1:25" x14ac:dyDescent="0.2">
      <c r="A37" t="str">
        <f>Reference!A58</f>
        <v>Transport</v>
      </c>
      <c r="B37" t="str">
        <f>Reference!B58</f>
        <v>Petroleum products (Shipping)</v>
      </c>
      <c r="C37">
        <f>Reference!E58*ktoe_TWh</f>
        <v>12.007393500000001</v>
      </c>
      <c r="D37">
        <f>Reference!F58*ktoe_TWh</f>
        <v>9.8144407000000005</v>
      </c>
      <c r="E37">
        <f>Reference!G58*ktoe_TWh</f>
        <v>8.1696097999999999</v>
      </c>
      <c r="F37">
        <f>Reference!H58*ktoe_TWh</f>
        <v>14.355025299999999</v>
      </c>
      <c r="G37">
        <f>Reference!I58*ktoe_TWh</f>
        <v>13.9092474</v>
      </c>
      <c r="H37">
        <f>Reference!J58*ktoe_TWh</f>
        <v>15.9367053</v>
      </c>
      <c r="I37">
        <f>Reference!K58*ktoe_TWh</f>
        <v>21.0769327</v>
      </c>
      <c r="J37">
        <f>Reference!L58*ktoe_TWh</f>
        <v>18.819317099999999</v>
      </c>
      <c r="K37">
        <f>Reference!M58*ktoe_TWh</f>
        <v>11.792005899999999</v>
      </c>
      <c r="L37">
        <f>Reference!N58*ktoe_TWh</f>
        <v>11.058734400000001</v>
      </c>
      <c r="M37">
        <f>Reference!O58*ktoe_TWh</f>
        <v>11.028031199999999</v>
      </c>
      <c r="N37">
        <f>Reference!P58*ktoe_TWh</f>
        <v>10.396056999999999</v>
      </c>
      <c r="O37">
        <f>Reference!Q58*ktoe_TWh</f>
        <v>9.6899996999999995</v>
      </c>
      <c r="P37">
        <f>Reference!R58*ktoe_TWh</f>
        <v>8.5617733999999999</v>
      </c>
      <c r="Q37">
        <f>Reference!S58*ktoe_TWh</f>
        <v>8.1252994999999988</v>
      </c>
      <c r="R37">
        <f>Reference!T58*ktoe_TWh</f>
        <v>10.536198500000001</v>
      </c>
      <c r="S37">
        <f>Reference!U58*ktoe_TWh</f>
        <v>10.987791399999999</v>
      </c>
      <c r="T37">
        <f>Reference!V58*ktoe_TWh</f>
        <v>10.7772884</v>
      </c>
      <c r="U37">
        <f>Reference!W58*ktoe_TWh</f>
        <v>10.593418099999999</v>
      </c>
      <c r="V37">
        <f>Reference!X58*ktoe_TWh</f>
        <v>10.893704700000001</v>
      </c>
      <c r="W37">
        <f>Reference!Y58*ktoe_TWh</f>
        <v>6.7024852999999993</v>
      </c>
      <c r="X37">
        <f>Reference!Z58*ktoe_TWh</f>
        <v>7.3994711999999998</v>
      </c>
      <c r="Y37">
        <f>Reference!AA58*ktoe_TWh</f>
        <v>10.754803733333338</v>
      </c>
    </row>
    <row r="38" spans="1:25" x14ac:dyDescent="0.2">
      <c r="A38" t="str">
        <f>Reference!A59</f>
        <v>Transport</v>
      </c>
      <c r="B38" t="str">
        <f>Reference!B59</f>
        <v>Renewables</v>
      </c>
      <c r="C38">
        <f>Reference!E59*ktoe_TWh</f>
        <v>0</v>
      </c>
      <c r="D38">
        <f>Reference!F59*ktoe_TWh</f>
        <v>0</v>
      </c>
      <c r="E38">
        <f>Reference!G59*ktoe_TWh</f>
        <v>2.8702487370905513E-2</v>
      </c>
      <c r="F38">
        <f>Reference!H59*ktoe_TWh</f>
        <v>0.18178242001573564</v>
      </c>
      <c r="G38">
        <f>Reference!I59*ktoe_TWh</f>
        <v>0.20091741159633941</v>
      </c>
      <c r="H38">
        <f>Reference!J59*ktoe_TWh</f>
        <v>0.87251979203769914</v>
      </c>
      <c r="I38">
        <f>Reference!K59*ktoe_TWh</f>
        <v>2.2392042113961241</v>
      </c>
      <c r="J38">
        <f>Reference!L59*ktoe_TWh</f>
        <v>4.3221474149586783</v>
      </c>
      <c r="K38">
        <f>Reference!M59*ktoe_TWh</f>
        <v>9.826204102881487</v>
      </c>
      <c r="L38">
        <f>Reference!N59*ktoe_TWh</f>
        <v>12.084625345151313</v>
      </c>
      <c r="M38">
        <f>Reference!O59*ktoe_TWh</f>
        <v>14.169668071489408</v>
      </c>
      <c r="N38">
        <f>Reference!P59*ktoe_TWh</f>
        <v>13.120859076434432</v>
      </c>
      <c r="O38">
        <f>Reference!Q59*ktoe_TWh</f>
        <v>11.142429201548405</v>
      </c>
      <c r="P38">
        <f>Reference!R59*ktoe_TWh</f>
        <v>12.70011110931641</v>
      </c>
      <c r="Q38">
        <f>Reference!S59*ktoe_TWh</f>
        <v>14.459497322766792</v>
      </c>
      <c r="R38">
        <f>Reference!T59*ktoe_TWh</f>
        <v>11.608301537963726</v>
      </c>
      <c r="S38">
        <f>Reference!U59*ktoe_TWh</f>
        <v>11.745615903026914</v>
      </c>
      <c r="T38">
        <f>Reference!V59*ktoe_TWh</f>
        <v>11.600929104686466</v>
      </c>
      <c r="U38">
        <f>Reference!W59*ktoe_TWh</f>
        <v>15.884793585068415</v>
      </c>
      <c r="V38">
        <f>Reference!X59*ktoe_TWh</f>
        <v>20.205552786528436</v>
      </c>
      <c r="W38">
        <f>Reference!Y59*ktoe_TWh</f>
        <v>19.071473103549231</v>
      </c>
      <c r="X38">
        <f>Reference!Z59*ktoe_TWh</f>
        <v>17.02890252311364</v>
      </c>
      <c r="Y38">
        <f>Reference!AA59*ktoe_TWh</f>
        <v>30.248394301076083</v>
      </c>
    </row>
    <row r="39" spans="1:25" x14ac:dyDescent="0.2">
      <c r="A39" t="str">
        <f>Reference!A60</f>
        <v>Transport</v>
      </c>
      <c r="B39" t="str">
        <f>Reference!B60</f>
        <v>Solid / manufactured fuels</v>
      </c>
      <c r="C39">
        <f>Reference!E60*ktoe_TWh</f>
        <v>0</v>
      </c>
      <c r="D39">
        <f>Reference!F60*ktoe_TWh</f>
        <v>0</v>
      </c>
      <c r="E39">
        <f>Reference!G60*ktoe_TWh</f>
        <v>0</v>
      </c>
      <c r="F39">
        <f>Reference!H60*ktoe_TWh</f>
        <v>0</v>
      </c>
      <c r="G39">
        <f>Reference!I60*ktoe_TWh</f>
        <v>0</v>
      </c>
      <c r="H39">
        <f>Reference!J60*ktoe_TWh</f>
        <v>3.3959600000000117E-2</v>
      </c>
      <c r="I39">
        <f>Reference!K60*ktoe_TWh</f>
        <v>0.15944730000000001</v>
      </c>
      <c r="J39">
        <f>Reference!L60*ktoe_TWh</f>
        <v>0.15944730000000001</v>
      </c>
      <c r="K39">
        <f>Reference!M60*ktoe_TWh</f>
        <v>0.15712129999999999</v>
      </c>
      <c r="L39">
        <f>Reference!N60*ktoe_TWh</f>
        <v>0.15677240000000001</v>
      </c>
      <c r="M39">
        <f>Reference!O60*ktoe_TWh</f>
        <v>0.15828429999999999</v>
      </c>
      <c r="N39">
        <f>Reference!P60*ktoe_TWh</f>
        <v>0.1287441</v>
      </c>
      <c r="O39">
        <f>Reference!Q60*ktoe_TWh</f>
        <v>0.134908</v>
      </c>
      <c r="P39">
        <f>Reference!R60*ktoe_TWh</f>
        <v>0.11490439999999988</v>
      </c>
      <c r="Q39">
        <f>Reference!S60*ktoe_TWh</f>
        <v>0.10885680000000011</v>
      </c>
      <c r="R39">
        <f>Reference!T60*ktoe_TWh</f>
        <v>0.10885680000000011</v>
      </c>
      <c r="S39">
        <f>Reference!U60*ktoe_TWh</f>
        <v>0.12560399999999999</v>
      </c>
      <c r="T39">
        <f>Reference!V60*ktoe_TWh</f>
        <v>0.12525509999999998</v>
      </c>
      <c r="U39">
        <f>Reference!W60*ktoe_TWh</f>
        <v>0.12525509999999998</v>
      </c>
      <c r="V39">
        <f>Reference!X60*ktoe_TWh</f>
        <v>0.12525509999999998</v>
      </c>
      <c r="W39">
        <f>Reference!Y60*ktoe_TWh</f>
        <v>0.11013609999999988</v>
      </c>
      <c r="X39">
        <f>Reference!Z60*ktoe_TWh</f>
        <v>0.1168815</v>
      </c>
      <c r="Y39">
        <f>Reference!AA60*ktoe_TWh</f>
        <v>0.12525509999999998</v>
      </c>
    </row>
    <row r="40" spans="1:25" x14ac:dyDescent="0.2">
      <c r="A40" t="str">
        <f>Reference!A61</f>
        <v>International aviation</v>
      </c>
      <c r="B40" t="str">
        <f>Reference!B61</f>
        <v>Petroleum products (Aviation)</v>
      </c>
      <c r="C40">
        <f>Reference!E61*ktoe_TWh</f>
        <v>141.10017991636187</v>
      </c>
      <c r="D40">
        <f>Reference!F61*ktoe_TWh</f>
        <v>141.10017991636187</v>
      </c>
      <c r="E40">
        <f>Reference!G61*ktoe_TWh</f>
        <v>141.10017991636187</v>
      </c>
      <c r="F40">
        <f>Reference!H61*ktoe_TWh</f>
        <v>141.10017991636187</v>
      </c>
      <c r="G40">
        <f>Reference!I61*ktoe_TWh</f>
        <v>141.10017991636187</v>
      </c>
      <c r="H40">
        <f>Reference!J61*ktoe_TWh</f>
        <v>141.10017991636187</v>
      </c>
      <c r="I40">
        <f>Reference!K61*ktoe_TWh</f>
        <v>141.10017991636187</v>
      </c>
      <c r="J40">
        <f>Reference!L61*ktoe_TWh</f>
        <v>141.10017991636187</v>
      </c>
      <c r="K40">
        <f>Reference!M61*ktoe_TWh</f>
        <v>141.10017991636187</v>
      </c>
      <c r="L40">
        <f>Reference!N61*ktoe_TWh</f>
        <v>134.05939848002197</v>
      </c>
      <c r="M40">
        <f>Reference!O61*ktoe_TWh</f>
        <v>128.65634254499278</v>
      </c>
      <c r="N40">
        <f>Reference!P61*ktoe_TWh</f>
        <v>134.82293144231301</v>
      </c>
      <c r="O40">
        <f>Reference!Q61*ktoe_TWh</f>
        <v>130.83094768171125</v>
      </c>
      <c r="P40">
        <f>Reference!R61*ktoe_TWh</f>
        <v>131.69333879256195</v>
      </c>
      <c r="Q40">
        <f>Reference!S61*ktoe_TWh</f>
        <v>132.34389578013733</v>
      </c>
      <c r="R40">
        <f>Reference!T61*ktoe_TWh</f>
        <v>134.65972408332536</v>
      </c>
      <c r="S40">
        <f>Reference!U61*ktoe_TWh</f>
        <v>135.07311426128339</v>
      </c>
      <c r="T40">
        <f>Reference!V61*ktoe_TWh</f>
        <v>145.50076339535229</v>
      </c>
      <c r="U40">
        <f>Reference!W61*ktoe_TWh</f>
        <v>147.02885779760379</v>
      </c>
      <c r="V40">
        <f>Reference!X61*ktoe_TWh</f>
        <v>147.71110357467546</v>
      </c>
      <c r="W40">
        <f>Reference!Y61*ktoe_TWh</f>
        <v>59.150555671349373</v>
      </c>
      <c r="X40">
        <f>Reference!Z61*ktoe_TWh</f>
        <v>53.77828452263774</v>
      </c>
      <c r="Y40">
        <f>Reference!AA61*ktoe_TWh</f>
        <v>141.66734637926976</v>
      </c>
    </row>
    <row r="41" spans="1:25" x14ac:dyDescent="0.2">
      <c r="A41" t="str">
        <f>Reference!A62</f>
        <v>International aviation</v>
      </c>
      <c r="B41" t="str">
        <f>Reference!B62</f>
        <v>Renewables</v>
      </c>
      <c r="C41">
        <f>Reference!E62*ktoe_TWh</f>
        <v>0</v>
      </c>
      <c r="D41">
        <f>Reference!F62*ktoe_TWh</f>
        <v>0</v>
      </c>
      <c r="E41">
        <f>Reference!G62*ktoe_TWh</f>
        <v>0</v>
      </c>
      <c r="F41">
        <f>Reference!H62*ktoe_TWh</f>
        <v>0</v>
      </c>
      <c r="G41">
        <f>Reference!I62*ktoe_TWh</f>
        <v>0</v>
      </c>
      <c r="H41">
        <f>Reference!J62*ktoe_TWh</f>
        <v>0</v>
      </c>
      <c r="I41">
        <f>Reference!K62*ktoe_TWh</f>
        <v>0</v>
      </c>
      <c r="J41">
        <f>Reference!L62*ktoe_TWh</f>
        <v>0</v>
      </c>
      <c r="K41">
        <f>Reference!M62*ktoe_TWh</f>
        <v>0</v>
      </c>
      <c r="L41">
        <f>Reference!N62*ktoe_TWh</f>
        <v>0</v>
      </c>
      <c r="M41">
        <f>Reference!O62*ktoe_TWh</f>
        <v>0</v>
      </c>
      <c r="N41">
        <f>Reference!P62*ktoe_TWh</f>
        <v>0</v>
      </c>
      <c r="O41">
        <f>Reference!Q62*ktoe_TWh</f>
        <v>0</v>
      </c>
      <c r="P41">
        <f>Reference!R62*ktoe_TWh</f>
        <v>0</v>
      </c>
      <c r="Q41">
        <f>Reference!S62*ktoe_TWh</f>
        <v>0</v>
      </c>
      <c r="R41">
        <f>Reference!T62*ktoe_TWh</f>
        <v>0</v>
      </c>
      <c r="S41">
        <f>Reference!U62*ktoe_TWh</f>
        <v>0</v>
      </c>
      <c r="T41">
        <f>Reference!V62*ktoe_TWh</f>
        <v>0</v>
      </c>
      <c r="U41">
        <f>Reference!W62*ktoe_TWh</f>
        <v>0</v>
      </c>
      <c r="V41">
        <f>Reference!X62*ktoe_TWh</f>
        <v>0</v>
      </c>
      <c r="W41">
        <f>Reference!Y62*ktoe_TWh</f>
        <v>0</v>
      </c>
      <c r="X41">
        <f>Reference!Z62*ktoe_TWh</f>
        <v>0</v>
      </c>
      <c r="Y41">
        <f>Reference!AA62*ktoe_TWh</f>
        <v>0.29575481050968716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K32" sqref="K32"/>
    </sheetView>
  </sheetViews>
  <sheetFormatPr baseColWidth="10"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3"/>
  <sheetViews>
    <sheetView workbookViewId="0"/>
  </sheetViews>
  <sheetFormatPr baseColWidth="10" defaultColWidth="13.33203125" defaultRowHeight="15" x14ac:dyDescent="0.2"/>
  <cols>
    <col min="1" max="1" width="152.5" customWidth="1"/>
    <col min="2" max="2" width="13.33203125" customWidth="1"/>
  </cols>
  <sheetData>
    <row r="1" spans="1:1" ht="22" x14ac:dyDescent="0.25">
      <c r="A1" s="1" t="s">
        <v>0</v>
      </c>
    </row>
    <row r="2" spans="1:1" ht="16" x14ac:dyDescent="0.2">
      <c r="A2" s="2" t="s">
        <v>1</v>
      </c>
    </row>
    <row r="3" spans="1:1" ht="32" x14ac:dyDescent="0.2">
      <c r="A3" s="2" t="s">
        <v>2</v>
      </c>
    </row>
    <row r="4" spans="1:1" ht="20" x14ac:dyDescent="0.25">
      <c r="A4" s="3" t="s">
        <v>3</v>
      </c>
    </row>
    <row r="5" spans="1:1" ht="16" x14ac:dyDescent="0.2">
      <c r="A5" s="2" t="s">
        <v>4</v>
      </c>
    </row>
    <row r="6" spans="1:1" ht="20" x14ac:dyDescent="0.25">
      <c r="A6" s="3" t="s">
        <v>5</v>
      </c>
    </row>
    <row r="7" spans="1:1" ht="32" x14ac:dyDescent="0.2">
      <c r="A7" s="2" t="s">
        <v>6</v>
      </c>
    </row>
    <row r="8" spans="1:1" ht="20" x14ac:dyDescent="0.25">
      <c r="A8" s="3" t="s">
        <v>7</v>
      </c>
    </row>
    <row r="9" spans="1:1" ht="16" x14ac:dyDescent="0.2">
      <c r="A9" s="4" t="str">
        <f>HYPERLINK("https://www.gov.uk/government/collections/energy-and-emissions-projections","Energy and emissions projections")</f>
        <v>Energy and emissions projections</v>
      </c>
    </row>
    <row r="10" spans="1:1" ht="20" x14ac:dyDescent="0.25">
      <c r="A10" s="3" t="s">
        <v>8</v>
      </c>
    </row>
    <row r="11" spans="1:1" ht="16" x14ac:dyDescent="0.2">
      <c r="A11" s="4" t="str">
        <f>HYPERLINK("https://www.gov.uk/government/organisations/department-for-energy-security-and-net-zero","Department for Energy Security &amp; Net Zero")</f>
        <v>Department for Energy Security &amp; Net Zero</v>
      </c>
    </row>
    <row r="12" spans="1:1" ht="20" x14ac:dyDescent="0.25">
      <c r="A12" s="3" t="s">
        <v>9</v>
      </c>
    </row>
    <row r="13" spans="1:1" ht="16" x14ac:dyDescent="0.2">
      <c r="A13" s="4" t="str">
        <f>HYPERLINK("mailto:emissionsprojections@energysecurity.gov.uk","emissionsprojections@energysecurity.gov.uk")</f>
        <v>emissionsprojections@energysecurity.gov.uk</v>
      </c>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
  <sheetViews>
    <sheetView workbookViewId="0">
      <selection activeCell="B9" sqref="B9"/>
    </sheetView>
  </sheetViews>
  <sheetFormatPr baseColWidth="10" defaultColWidth="13.33203125" defaultRowHeight="15" x14ac:dyDescent="0.2"/>
  <cols>
    <col min="1" max="1" width="21.83203125" customWidth="1"/>
    <col min="2" max="2" width="33.5" customWidth="1"/>
    <col min="3" max="3" width="53.33203125" customWidth="1"/>
    <col min="4" max="7" width="28.83203125" customWidth="1"/>
    <col min="8" max="8" width="13.33203125" customWidth="1"/>
  </cols>
  <sheetData>
    <row r="1" spans="1:7" ht="21" x14ac:dyDescent="0.25">
      <c r="A1" s="5" t="s">
        <v>10</v>
      </c>
    </row>
    <row r="2" spans="1:7" x14ac:dyDescent="0.2">
      <c r="A2" t="s">
        <v>11</v>
      </c>
    </row>
    <row r="3" spans="1:7" ht="16" x14ac:dyDescent="0.2">
      <c r="A3" s="6" t="s">
        <v>12</v>
      </c>
      <c r="B3" s="6" t="s">
        <v>13</v>
      </c>
      <c r="C3" s="6" t="s">
        <v>14</v>
      </c>
      <c r="D3" s="6" t="s">
        <v>15</v>
      </c>
      <c r="E3" s="6" t="s">
        <v>16</v>
      </c>
      <c r="F3" s="6" t="s">
        <v>17</v>
      </c>
      <c r="G3" s="6" t="s">
        <v>18</v>
      </c>
    </row>
    <row r="4" spans="1:7" ht="16" x14ac:dyDescent="0.2">
      <c r="A4" s="7" t="str">
        <f>HYPERLINK("#Reference!A1","Reference")</f>
        <v>Reference</v>
      </c>
      <c r="B4" s="8" t="s">
        <v>19</v>
      </c>
      <c r="C4" s="8" t="s">
        <v>19</v>
      </c>
      <c r="D4" s="8" t="s">
        <v>20</v>
      </c>
      <c r="E4" s="8" t="s">
        <v>20</v>
      </c>
      <c r="F4" s="8" t="s">
        <v>21</v>
      </c>
      <c r="G4" s="8" t="s">
        <v>22</v>
      </c>
    </row>
    <row r="5" spans="1:7" ht="16" x14ac:dyDescent="0.2">
      <c r="A5" s="7" t="str">
        <f>HYPERLINK("#FFP_Low!A1","FFP_Low")</f>
        <v>FFP_Low</v>
      </c>
      <c r="B5" s="8" t="s">
        <v>23</v>
      </c>
      <c r="C5" s="8" t="s">
        <v>24</v>
      </c>
      <c r="D5" s="8" t="s">
        <v>25</v>
      </c>
      <c r="E5" s="8" t="s">
        <v>20</v>
      </c>
      <c r="F5" s="8" t="s">
        <v>21</v>
      </c>
      <c r="G5" s="8" t="s">
        <v>22</v>
      </c>
    </row>
    <row r="6" spans="1:7" ht="16" x14ac:dyDescent="0.2">
      <c r="A6" s="7" t="str">
        <f>HYPERLINK("#FFP_High!A1","FFP_High")</f>
        <v>FFP_High</v>
      </c>
      <c r="B6" s="8" t="s">
        <v>26</v>
      </c>
      <c r="C6" s="8" t="s">
        <v>27</v>
      </c>
      <c r="D6" s="8" t="s">
        <v>28</v>
      </c>
      <c r="E6" s="8" t="s">
        <v>20</v>
      </c>
      <c r="F6" s="8" t="s">
        <v>21</v>
      </c>
      <c r="G6" s="8" t="s">
        <v>22</v>
      </c>
    </row>
    <row r="7" spans="1:7" ht="16" x14ac:dyDescent="0.2">
      <c r="A7" s="7" t="str">
        <f>HYPERLINK("#GDP_Low!A1","GDP_Low")</f>
        <v>GDP_Low</v>
      </c>
      <c r="B7" s="8" t="s">
        <v>29</v>
      </c>
      <c r="C7" s="8" t="s">
        <v>30</v>
      </c>
      <c r="D7" s="8" t="s">
        <v>20</v>
      </c>
      <c r="E7" s="8" t="s">
        <v>25</v>
      </c>
      <c r="F7" s="8" t="s">
        <v>21</v>
      </c>
      <c r="G7" s="8" t="s">
        <v>22</v>
      </c>
    </row>
    <row r="8" spans="1:7" ht="16" x14ac:dyDescent="0.2">
      <c r="A8" s="7" t="str">
        <f>HYPERLINK("#GDP_High!A1","GDP_High")</f>
        <v>GDP_High</v>
      </c>
      <c r="B8" s="8" t="s">
        <v>31</v>
      </c>
      <c r="C8" s="8" t="s">
        <v>32</v>
      </c>
      <c r="D8" s="8" t="s">
        <v>20</v>
      </c>
      <c r="E8" s="8" t="s">
        <v>28</v>
      </c>
      <c r="F8" s="8" t="s">
        <v>21</v>
      </c>
      <c r="G8" s="8" t="s">
        <v>22</v>
      </c>
    </row>
    <row r="9" spans="1:7" ht="16" x14ac:dyDescent="0.2">
      <c r="A9" s="7" t="str">
        <f>HYPERLINK("#Existing!A1","Existing")</f>
        <v>Existing</v>
      </c>
      <c r="B9" s="8" t="s">
        <v>33</v>
      </c>
      <c r="C9" s="8" t="s">
        <v>34</v>
      </c>
      <c r="D9" s="8" t="s">
        <v>20</v>
      </c>
      <c r="E9" s="8" t="s">
        <v>20</v>
      </c>
      <c r="F9" s="8" t="s">
        <v>35</v>
      </c>
      <c r="G9" s="8" t="s">
        <v>22</v>
      </c>
    </row>
    <row r="10" spans="1:7" x14ac:dyDescent="0.2">
      <c r="A10" s="8"/>
      <c r="B10" s="8"/>
      <c r="C10" s="8"/>
      <c r="D10" s="8"/>
      <c r="E10" s="8"/>
      <c r="F10" s="8"/>
      <c r="G10" s="8"/>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5"/>
  <sheetViews>
    <sheetView workbookViewId="0">
      <selection activeCell="B14" sqref="B14"/>
    </sheetView>
  </sheetViews>
  <sheetFormatPr baseColWidth="10" defaultColWidth="13.33203125" defaultRowHeight="15" x14ac:dyDescent="0.2"/>
  <cols>
    <col min="1" max="1" width="17.1640625" customWidth="1"/>
    <col min="2" max="2" width="146.6640625" customWidth="1"/>
    <col min="3" max="3" width="94.1640625" customWidth="1"/>
    <col min="4" max="4" width="13.33203125" customWidth="1"/>
  </cols>
  <sheetData>
    <row r="1" spans="1:3" ht="21" x14ac:dyDescent="0.25">
      <c r="A1" s="5" t="s">
        <v>36</v>
      </c>
    </row>
    <row r="2" spans="1:3" x14ac:dyDescent="0.2">
      <c r="A2" t="s">
        <v>37</v>
      </c>
    </row>
    <row r="3" spans="1:3" ht="16" x14ac:dyDescent="0.2">
      <c r="A3" s="6" t="s">
        <v>38</v>
      </c>
      <c r="B3" s="6" t="s">
        <v>39</v>
      </c>
      <c r="C3" s="6" t="s">
        <v>40</v>
      </c>
    </row>
    <row r="4" spans="1:3" ht="16" x14ac:dyDescent="0.2">
      <c r="A4" s="8" t="s">
        <v>41</v>
      </c>
      <c r="B4" s="8" t="s">
        <v>42</v>
      </c>
      <c r="C4" s="7"/>
    </row>
    <row r="5" spans="1:3" ht="16" x14ac:dyDescent="0.2">
      <c r="A5" s="8" t="s">
        <v>43</v>
      </c>
      <c r="B5" s="8" t="s">
        <v>44</v>
      </c>
      <c r="C5" s="7"/>
    </row>
    <row r="6" spans="1:3" ht="64" x14ac:dyDescent="0.2">
      <c r="A6" s="8" t="s">
        <v>45</v>
      </c>
      <c r="B6" s="8" t="s">
        <v>46</v>
      </c>
      <c r="C6" s="7" t="str">
        <f>HYPERLINK("https://www.gov.uk/government/collections/digest-of-uk-energy-statistics-dukes","Digest of UK Energy Statistics")</f>
        <v>Digest of UK Energy Statistics</v>
      </c>
    </row>
    <row r="7" spans="1:3" ht="16" x14ac:dyDescent="0.2">
      <c r="A7" s="8" t="s">
        <v>47</v>
      </c>
      <c r="B7" s="8" t="s">
        <v>48</v>
      </c>
      <c r="C7" s="7"/>
    </row>
    <row r="8" spans="1:3" ht="16" x14ac:dyDescent="0.2">
      <c r="A8" s="8" t="s">
        <v>49</v>
      </c>
      <c r="B8" s="8" t="s">
        <v>50</v>
      </c>
      <c r="C8" s="7"/>
    </row>
    <row r="9" spans="1:3" ht="16" x14ac:dyDescent="0.2">
      <c r="A9" s="8" t="s">
        <v>51</v>
      </c>
      <c r="B9" s="8" t="s">
        <v>52</v>
      </c>
      <c r="C9" s="7"/>
    </row>
    <row r="10" spans="1:3" ht="16" x14ac:dyDescent="0.2">
      <c r="A10" s="8" t="s">
        <v>53</v>
      </c>
      <c r="B10" s="8" t="s">
        <v>54</v>
      </c>
      <c r="C10" s="7"/>
    </row>
    <row r="11" spans="1:3" ht="16" x14ac:dyDescent="0.2">
      <c r="A11" s="8" t="s">
        <v>55</v>
      </c>
      <c r="B11" s="8" t="s">
        <v>56</v>
      </c>
      <c r="C11" s="7"/>
    </row>
    <row r="12" spans="1:3" ht="16" x14ac:dyDescent="0.2">
      <c r="A12" s="8" t="s">
        <v>57</v>
      </c>
      <c r="B12" s="8" t="s">
        <v>58</v>
      </c>
      <c r="C12" s="7"/>
    </row>
    <row r="13" spans="1:3" ht="16" x14ac:dyDescent="0.2">
      <c r="A13" s="8" t="s">
        <v>59</v>
      </c>
      <c r="B13" s="8" t="s">
        <v>60</v>
      </c>
      <c r="C13" s="7"/>
    </row>
    <row r="14" spans="1:3" ht="16" x14ac:dyDescent="0.2">
      <c r="A14" s="8" t="s">
        <v>61</v>
      </c>
      <c r="B14" s="8" t="s">
        <v>62</v>
      </c>
      <c r="C14" s="7"/>
    </row>
    <row r="15" spans="1:3" x14ac:dyDescent="0.2">
      <c r="A15" s="8"/>
      <c r="B15" s="8"/>
      <c r="C15" s="8"/>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S63"/>
  <sheetViews>
    <sheetView showGridLines="0" workbookViewId="0">
      <selection activeCell="A56" sqref="A56"/>
    </sheetView>
  </sheetViews>
  <sheetFormatPr baseColWidth="10" defaultColWidth="13.33203125" defaultRowHeight="15" x14ac:dyDescent="0.2"/>
  <cols>
    <col min="1" max="1" width="46.33203125" customWidth="1"/>
    <col min="2" max="2" width="42.83203125" customWidth="1"/>
    <col min="3" max="3" width="7.83203125" customWidth="1"/>
    <col min="4" max="4" width="12.5" customWidth="1"/>
    <col min="5" max="45" width="9" customWidth="1"/>
    <col min="46" max="46" width="13.33203125" customWidth="1"/>
  </cols>
  <sheetData>
    <row r="1" spans="1:45" ht="21" x14ac:dyDescent="0.25">
      <c r="A1" s="5" t="s">
        <v>63</v>
      </c>
    </row>
    <row r="2" spans="1:45" x14ac:dyDescent="0.2">
      <c r="A2" t="s">
        <v>64</v>
      </c>
    </row>
    <row r="3" spans="1:45" ht="16" x14ac:dyDescent="0.2">
      <c r="A3" s="6" t="s">
        <v>65</v>
      </c>
      <c r="B3" s="6" t="s">
        <v>66</v>
      </c>
      <c r="C3" s="6" t="s">
        <v>67</v>
      </c>
      <c r="D3" s="6" t="s">
        <v>38</v>
      </c>
      <c r="E3" s="9" t="s">
        <v>68</v>
      </c>
      <c r="F3" s="9" t="s">
        <v>69</v>
      </c>
      <c r="G3" s="9" t="s">
        <v>70</v>
      </c>
      <c r="H3" s="9" t="s">
        <v>71</v>
      </c>
      <c r="I3" s="9" t="s">
        <v>72</v>
      </c>
      <c r="J3" s="9" t="s">
        <v>73</v>
      </c>
      <c r="K3" s="9" t="s">
        <v>74</v>
      </c>
      <c r="L3" s="9" t="s">
        <v>75</v>
      </c>
      <c r="M3" s="9" t="s">
        <v>76</v>
      </c>
      <c r="N3" s="9" t="s">
        <v>77</v>
      </c>
      <c r="O3" s="9" t="s">
        <v>78</v>
      </c>
      <c r="P3" s="9" t="s">
        <v>79</v>
      </c>
      <c r="Q3" s="9" t="s">
        <v>80</v>
      </c>
      <c r="R3" s="9" t="s">
        <v>81</v>
      </c>
      <c r="S3" s="9" t="s">
        <v>82</v>
      </c>
      <c r="T3" s="9" t="s">
        <v>83</v>
      </c>
      <c r="U3" s="9" t="s">
        <v>84</v>
      </c>
      <c r="V3" s="9" t="s">
        <v>85</v>
      </c>
      <c r="W3" s="9" t="s">
        <v>86</v>
      </c>
      <c r="X3" s="9" t="s">
        <v>87</v>
      </c>
      <c r="Y3" s="9" t="s">
        <v>88</v>
      </c>
      <c r="Z3" s="9" t="s">
        <v>89</v>
      </c>
      <c r="AA3" s="9" t="s">
        <v>90</v>
      </c>
      <c r="AB3" s="9" t="s">
        <v>91</v>
      </c>
      <c r="AC3" s="9" t="s">
        <v>92</v>
      </c>
      <c r="AD3" s="9" t="s">
        <v>93</v>
      </c>
      <c r="AE3" s="9" t="s">
        <v>94</v>
      </c>
      <c r="AF3" s="9" t="s">
        <v>95</v>
      </c>
      <c r="AG3" s="9" t="s">
        <v>96</v>
      </c>
      <c r="AH3" s="9" t="s">
        <v>97</v>
      </c>
      <c r="AI3" s="9" t="s">
        <v>98</v>
      </c>
      <c r="AJ3" s="9" t="s">
        <v>99</v>
      </c>
      <c r="AK3" s="9" t="s">
        <v>100</v>
      </c>
      <c r="AL3" s="9" t="s">
        <v>101</v>
      </c>
      <c r="AM3" s="9" t="s">
        <v>102</v>
      </c>
      <c r="AN3" s="9" t="s">
        <v>103</v>
      </c>
      <c r="AO3" s="9" t="s">
        <v>104</v>
      </c>
      <c r="AP3" s="9" t="s">
        <v>105</v>
      </c>
      <c r="AQ3" s="9" t="s">
        <v>106</v>
      </c>
      <c r="AR3" s="9" t="s">
        <v>107</v>
      </c>
      <c r="AS3" s="9" t="s">
        <v>108</v>
      </c>
    </row>
    <row r="4" spans="1:45" ht="35" customHeight="1" x14ac:dyDescent="0.2">
      <c r="A4" s="10" t="s">
        <v>109</v>
      </c>
      <c r="B4" s="10" t="s">
        <v>110</v>
      </c>
      <c r="C4" s="10" t="s">
        <v>111</v>
      </c>
      <c r="D4" s="11"/>
      <c r="E4" s="10">
        <v>157919.433693914</v>
      </c>
      <c r="F4" s="10">
        <v>159710.19896858701</v>
      </c>
      <c r="G4" s="10">
        <v>155783.17537677399</v>
      </c>
      <c r="H4" s="10">
        <v>157497.33528883301</v>
      </c>
      <c r="I4" s="10">
        <v>159218.37763073499</v>
      </c>
      <c r="J4" s="10">
        <v>157983.48491695401</v>
      </c>
      <c r="K4" s="10">
        <v>155233.01569830501</v>
      </c>
      <c r="L4" s="10">
        <v>152455.77877086101</v>
      </c>
      <c r="M4" s="10">
        <v>152789.702145435</v>
      </c>
      <c r="N4" s="10">
        <v>143078.483405495</v>
      </c>
      <c r="O4" s="10">
        <v>149001.949819067</v>
      </c>
      <c r="P4" s="10">
        <v>137294.17359316899</v>
      </c>
      <c r="Q4" s="10">
        <v>140802.07457902801</v>
      </c>
      <c r="R4" s="10">
        <v>141265.429904752</v>
      </c>
      <c r="S4" s="10">
        <v>134025.067332334</v>
      </c>
      <c r="T4" s="10">
        <v>136692.171100429</v>
      </c>
      <c r="U4" s="10">
        <v>138745.70634541201</v>
      </c>
      <c r="V4" s="10">
        <v>138526.705601625</v>
      </c>
      <c r="W4" s="10">
        <v>139845.10586646799</v>
      </c>
      <c r="X4" s="10">
        <v>138372.55251645</v>
      </c>
      <c r="Y4" s="10">
        <v>119888.16050909201</v>
      </c>
      <c r="Z4" s="10">
        <v>127032.860481553</v>
      </c>
      <c r="AA4" s="10">
        <v>132642.411448108</v>
      </c>
      <c r="AB4" s="10">
        <v>129982.89374865701</v>
      </c>
      <c r="AC4" s="10">
        <v>129740.801003899</v>
      </c>
      <c r="AD4" s="10">
        <v>129840.057711227</v>
      </c>
      <c r="AE4" s="10">
        <v>129666.87083484299</v>
      </c>
      <c r="AF4" s="10">
        <v>129644.18567008201</v>
      </c>
      <c r="AG4" s="10">
        <v>129719.161737877</v>
      </c>
      <c r="AH4" s="10">
        <v>130105.595225217</v>
      </c>
      <c r="AI4" s="10">
        <v>130485.69948374901</v>
      </c>
      <c r="AJ4" s="10">
        <v>130887.428214892</v>
      </c>
      <c r="AK4" s="10">
        <v>131191.801489606</v>
      </c>
      <c r="AL4" s="10">
        <v>131190.49936024399</v>
      </c>
      <c r="AM4" s="10">
        <v>131166.412870228</v>
      </c>
      <c r="AN4" s="10">
        <v>131189.033430718</v>
      </c>
      <c r="AO4" s="10">
        <v>131401.064937763</v>
      </c>
      <c r="AP4" s="10">
        <v>131784.21707106501</v>
      </c>
      <c r="AQ4" s="10">
        <v>132512.235918163</v>
      </c>
      <c r="AR4" s="10">
        <v>133279.535750943</v>
      </c>
      <c r="AS4" s="10">
        <v>133999.18165524601</v>
      </c>
    </row>
    <row r="5" spans="1:45" x14ac:dyDescent="0.2">
      <c r="A5" s="10" t="s">
        <v>112</v>
      </c>
      <c r="B5" s="10" t="s">
        <v>110</v>
      </c>
      <c r="C5" s="10" t="s">
        <v>111</v>
      </c>
      <c r="D5" s="11"/>
      <c r="E5" s="10">
        <v>145787.002058802</v>
      </c>
      <c r="F5" s="10">
        <v>147577.76733347401</v>
      </c>
      <c r="G5" s="10">
        <v>143650.74374166201</v>
      </c>
      <c r="H5" s="10">
        <v>145364.90365371999</v>
      </c>
      <c r="I5" s="10">
        <v>147085.94599562199</v>
      </c>
      <c r="J5" s="10">
        <v>145851.05328184101</v>
      </c>
      <c r="K5" s="10">
        <v>143100.58406319199</v>
      </c>
      <c r="L5" s="10">
        <v>140323.34713574799</v>
      </c>
      <c r="M5" s="10">
        <v>140657.27051032201</v>
      </c>
      <c r="N5" s="10">
        <v>131551.450002225</v>
      </c>
      <c r="O5" s="10">
        <v>137939.49560195699</v>
      </c>
      <c r="P5" s="10">
        <v>125701.48817250501</v>
      </c>
      <c r="Q5" s="10">
        <v>129552.637976989</v>
      </c>
      <c r="R5" s="10">
        <v>129941.84101459201</v>
      </c>
      <c r="S5" s="10">
        <v>122645.540610052</v>
      </c>
      <c r="T5" s="10">
        <v>125113.518986643</v>
      </c>
      <c r="U5" s="10">
        <v>127131.50907445</v>
      </c>
      <c r="V5" s="10">
        <v>126015.89189609099</v>
      </c>
      <c r="W5" s="10">
        <v>127202.899692985</v>
      </c>
      <c r="X5" s="10">
        <v>125671.683765403</v>
      </c>
      <c r="Y5" s="10">
        <v>114802.12820717</v>
      </c>
      <c r="Z5" s="10">
        <v>122408.76035062999</v>
      </c>
      <c r="AA5" s="10">
        <v>120435.781939099</v>
      </c>
      <c r="AB5" s="10">
        <v>118095.888885137</v>
      </c>
      <c r="AC5" s="10">
        <v>117781.453009094</v>
      </c>
      <c r="AD5" s="10">
        <v>117540.985461897</v>
      </c>
      <c r="AE5" s="10">
        <v>117131.58952626299</v>
      </c>
      <c r="AF5" s="10">
        <v>116948.309589692</v>
      </c>
      <c r="AG5" s="10">
        <v>116952.87076341901</v>
      </c>
      <c r="AH5" s="10">
        <v>117286.970169829</v>
      </c>
      <c r="AI5" s="10">
        <v>117585.61579306499</v>
      </c>
      <c r="AJ5" s="10">
        <v>118010.777134345</v>
      </c>
      <c r="AK5" s="10">
        <v>118224.176486322</v>
      </c>
      <c r="AL5" s="10">
        <v>118291.656986074</v>
      </c>
      <c r="AM5" s="10">
        <v>118353.419018492</v>
      </c>
      <c r="AN5" s="10">
        <v>118507.286712855</v>
      </c>
      <c r="AO5" s="10">
        <v>118808.363905419</v>
      </c>
      <c r="AP5" s="10">
        <v>119193.355926009</v>
      </c>
      <c r="AQ5" s="10">
        <v>119714.934118338</v>
      </c>
      <c r="AR5" s="10">
        <v>120340.484219337</v>
      </c>
      <c r="AS5" s="10">
        <v>121015.21854119</v>
      </c>
    </row>
    <row r="6" spans="1:45" ht="35" customHeight="1" x14ac:dyDescent="0.2">
      <c r="A6" s="10" t="s">
        <v>113</v>
      </c>
      <c r="B6" s="10" t="s">
        <v>110</v>
      </c>
      <c r="C6" s="10" t="s">
        <v>111</v>
      </c>
      <c r="D6" s="11"/>
      <c r="E6" s="10">
        <v>1216.21</v>
      </c>
      <c r="F6" s="10">
        <v>1278.54</v>
      </c>
      <c r="G6" s="10">
        <v>1188.8499999999999</v>
      </c>
      <c r="H6" s="10">
        <v>949.05</v>
      </c>
      <c r="I6" s="10">
        <v>906.03</v>
      </c>
      <c r="J6" s="10">
        <v>1006.82</v>
      </c>
      <c r="K6" s="10">
        <v>916.51</v>
      </c>
      <c r="L6" s="10">
        <v>906.98</v>
      </c>
      <c r="M6" s="10">
        <v>914.5</v>
      </c>
      <c r="N6" s="10">
        <v>868.67</v>
      </c>
      <c r="O6" s="10">
        <v>965.39</v>
      </c>
      <c r="P6" s="10">
        <v>916.84</v>
      </c>
      <c r="Q6" s="10">
        <v>979.98000000000104</v>
      </c>
      <c r="R6" s="10">
        <v>1085.43</v>
      </c>
      <c r="S6" s="10">
        <v>1281.9000000000001</v>
      </c>
      <c r="T6" s="10">
        <v>1032.9100000000001</v>
      </c>
      <c r="U6" s="10">
        <v>1542</v>
      </c>
      <c r="V6" s="10">
        <v>1520.3</v>
      </c>
      <c r="W6" s="10">
        <v>1480.22</v>
      </c>
      <c r="X6" s="10">
        <v>1451.7</v>
      </c>
      <c r="Y6" s="10">
        <v>1420.92</v>
      </c>
      <c r="Z6" s="10">
        <v>1500.92</v>
      </c>
      <c r="AA6" s="10">
        <v>1498.85512565254</v>
      </c>
      <c r="AB6" s="10">
        <v>1493.7583914055001</v>
      </c>
      <c r="AC6" s="10">
        <v>1492.2054671783101</v>
      </c>
      <c r="AD6" s="10">
        <v>1492.2054625624501</v>
      </c>
      <c r="AE6" s="10">
        <v>1492.2054376168201</v>
      </c>
      <c r="AF6" s="10">
        <v>1492.2053817521801</v>
      </c>
      <c r="AG6" s="10">
        <v>1492.2053128385501</v>
      </c>
      <c r="AH6" s="10">
        <v>1492.2052612968801</v>
      </c>
      <c r="AI6" s="10">
        <v>1492.20522583304</v>
      </c>
      <c r="AJ6" s="10">
        <v>1492.20532276212</v>
      </c>
      <c r="AK6" s="10">
        <v>1492.26009261536</v>
      </c>
      <c r="AL6" s="10">
        <v>1492.4980153757799</v>
      </c>
      <c r="AM6" s="10">
        <v>1492.7915439892499</v>
      </c>
      <c r="AN6" s="10">
        <v>1494.48741079308</v>
      </c>
      <c r="AO6" s="10">
        <v>1495.92355393977</v>
      </c>
      <c r="AP6" s="10">
        <v>1496.7260767657399</v>
      </c>
      <c r="AQ6" s="10">
        <v>1497.5981874413901</v>
      </c>
      <c r="AR6" s="10">
        <v>1499.6022624805901</v>
      </c>
      <c r="AS6" s="10">
        <v>1505.1608571132799</v>
      </c>
    </row>
    <row r="7" spans="1:45" x14ac:dyDescent="0.2">
      <c r="A7" s="10" t="s">
        <v>114</v>
      </c>
      <c r="B7" s="10" t="s">
        <v>110</v>
      </c>
      <c r="C7" s="10" t="s">
        <v>111</v>
      </c>
      <c r="D7" s="11" t="str">
        <f>HYPERLINK("#Notes!A9","[note 6]")</f>
        <v>[note 6]</v>
      </c>
      <c r="E7" s="10">
        <v>12156.63</v>
      </c>
      <c r="F7" s="10">
        <v>12836.24</v>
      </c>
      <c r="G7" s="10">
        <v>11345.06</v>
      </c>
      <c r="H7" s="10">
        <v>11735.78</v>
      </c>
      <c r="I7" s="10">
        <v>12221.72</v>
      </c>
      <c r="J7" s="10">
        <v>12659.66</v>
      </c>
      <c r="K7" s="10">
        <v>11976.7</v>
      </c>
      <c r="L7" s="10">
        <v>11755.42</v>
      </c>
      <c r="M7" s="10">
        <v>13824.42</v>
      </c>
      <c r="N7" s="10">
        <v>12345.01</v>
      </c>
      <c r="O7" s="10">
        <v>12974.83</v>
      </c>
      <c r="P7" s="10">
        <v>12296.25</v>
      </c>
      <c r="Q7" s="10">
        <v>13042.07</v>
      </c>
      <c r="R7" s="10">
        <v>13316.03</v>
      </c>
      <c r="S7" s="10">
        <v>12450.61</v>
      </c>
      <c r="T7" s="10">
        <v>13122.97</v>
      </c>
      <c r="U7" s="10">
        <v>14188.26</v>
      </c>
      <c r="V7" s="10">
        <v>14202.83</v>
      </c>
      <c r="W7" s="10">
        <v>14354.25</v>
      </c>
      <c r="X7" s="10">
        <v>14293.83</v>
      </c>
      <c r="Y7" s="10">
        <v>12938.93</v>
      </c>
      <c r="Z7" s="10">
        <v>13706.54</v>
      </c>
      <c r="AA7" s="10">
        <v>13523.3038637765</v>
      </c>
      <c r="AB7" s="10">
        <v>13264.8749185218</v>
      </c>
      <c r="AC7" s="10">
        <v>13171.1253516736</v>
      </c>
      <c r="AD7" s="10">
        <v>13166.076817201299</v>
      </c>
      <c r="AE7" s="10">
        <v>13223.6333483709</v>
      </c>
      <c r="AF7" s="10">
        <v>13302.796174277</v>
      </c>
      <c r="AG7" s="10">
        <v>13388.0280127756</v>
      </c>
      <c r="AH7" s="10">
        <v>13462.5579884778</v>
      </c>
      <c r="AI7" s="10">
        <v>13560.940938059201</v>
      </c>
      <c r="AJ7" s="10">
        <v>13669.629660173299</v>
      </c>
      <c r="AK7" s="10">
        <v>13769.851126809799</v>
      </c>
      <c r="AL7" s="10">
        <v>13868.011804891101</v>
      </c>
      <c r="AM7" s="10">
        <v>13951.813757387499</v>
      </c>
      <c r="AN7" s="10">
        <v>14034.7224835957</v>
      </c>
      <c r="AO7" s="10">
        <v>14151.2649776956</v>
      </c>
      <c r="AP7" s="10">
        <v>14273.9490728448</v>
      </c>
      <c r="AQ7" s="10">
        <v>14381.4502191099</v>
      </c>
      <c r="AR7" s="10">
        <v>14462.47494271</v>
      </c>
      <c r="AS7" s="10">
        <v>14540.5129108453</v>
      </c>
    </row>
    <row r="8" spans="1:45" x14ac:dyDescent="0.2">
      <c r="A8" s="10" t="s">
        <v>115</v>
      </c>
      <c r="B8" s="10" t="s">
        <v>110</v>
      </c>
      <c r="C8" s="10" t="s">
        <v>111</v>
      </c>
      <c r="D8" s="11" t="str">
        <f>HYPERLINK("#Notes!A10","[note 7]")</f>
        <v>[note 7]</v>
      </c>
      <c r="E8" s="10">
        <v>46806.76</v>
      </c>
      <c r="F8" s="10">
        <v>48146.45</v>
      </c>
      <c r="G8" s="10">
        <v>47437.4200000001</v>
      </c>
      <c r="H8" s="10">
        <v>48282.18</v>
      </c>
      <c r="I8" s="10">
        <v>49280.89</v>
      </c>
      <c r="J8" s="10">
        <v>47753.480000000098</v>
      </c>
      <c r="K8" s="10">
        <v>46523.21</v>
      </c>
      <c r="L8" s="10">
        <v>44880.5</v>
      </c>
      <c r="M8" s="10">
        <v>45316.24</v>
      </c>
      <c r="N8" s="10">
        <v>43945.05</v>
      </c>
      <c r="O8" s="10">
        <v>48374.92</v>
      </c>
      <c r="P8" s="10">
        <v>39984.119999999901</v>
      </c>
      <c r="Q8" s="10">
        <v>43294.530000000101</v>
      </c>
      <c r="R8" s="10">
        <v>43545.1</v>
      </c>
      <c r="S8" s="10">
        <v>37392.89</v>
      </c>
      <c r="T8" s="10">
        <v>38646</v>
      </c>
      <c r="U8" s="10">
        <v>39452.17</v>
      </c>
      <c r="V8" s="10">
        <v>38177.03</v>
      </c>
      <c r="W8" s="10">
        <v>39237.419999999896</v>
      </c>
      <c r="X8" s="10">
        <v>38074.210000000101</v>
      </c>
      <c r="Y8" s="10">
        <v>38618.500000000102</v>
      </c>
      <c r="Z8" s="10">
        <v>40854.140000000101</v>
      </c>
      <c r="AA8" s="10">
        <v>36132.987879695997</v>
      </c>
      <c r="AB8" s="10">
        <v>34088.811700946797</v>
      </c>
      <c r="AC8" s="10">
        <v>34415.545365400802</v>
      </c>
      <c r="AD8" s="10">
        <v>34489.099823547404</v>
      </c>
      <c r="AE8" s="10">
        <v>34511.5470549647</v>
      </c>
      <c r="AF8" s="10">
        <v>34755.831199923501</v>
      </c>
      <c r="AG8" s="10">
        <v>35107.0512945257</v>
      </c>
      <c r="AH8" s="10">
        <v>35844.696289821899</v>
      </c>
      <c r="AI8" s="10">
        <v>36652.089149422201</v>
      </c>
      <c r="AJ8" s="10">
        <v>37448.7076940115</v>
      </c>
      <c r="AK8" s="10">
        <v>37941.486695872998</v>
      </c>
      <c r="AL8" s="10">
        <v>38286.024696379398</v>
      </c>
      <c r="AM8" s="10">
        <v>38587.578545111603</v>
      </c>
      <c r="AN8" s="10">
        <v>38897.545170557598</v>
      </c>
      <c r="AO8" s="10">
        <v>39218.591493090396</v>
      </c>
      <c r="AP8" s="10">
        <v>39544.765878960301</v>
      </c>
      <c r="AQ8" s="10">
        <v>39897.773192930799</v>
      </c>
      <c r="AR8" s="10">
        <v>40260.052802597602</v>
      </c>
      <c r="AS8" s="10">
        <v>40654.338500633901</v>
      </c>
    </row>
    <row r="9" spans="1:45" x14ac:dyDescent="0.2">
      <c r="A9" s="10" t="s">
        <v>116</v>
      </c>
      <c r="B9" s="10" t="s">
        <v>110</v>
      </c>
      <c r="C9" s="10" t="s">
        <v>111</v>
      </c>
      <c r="D9" s="11" t="str">
        <f>HYPERLINK("#Notes!A11","[note 8]")</f>
        <v>[note 8]</v>
      </c>
      <c r="E9" s="10">
        <v>2244.73827744339</v>
      </c>
      <c r="F9" s="10">
        <v>2145.9535521161802</v>
      </c>
      <c r="G9" s="10">
        <v>2011.8593532053101</v>
      </c>
      <c r="H9" s="10">
        <v>1946.92177605809</v>
      </c>
      <c r="I9" s="10">
        <v>1917.51298843986</v>
      </c>
      <c r="J9" s="10">
        <v>1760.8528644742501</v>
      </c>
      <c r="K9" s="10">
        <v>1863.4899382281501</v>
      </c>
      <c r="L9" s="10">
        <v>1775.6821334357501</v>
      </c>
      <c r="M9" s="10">
        <v>1593.64182131243</v>
      </c>
      <c r="N9" s="10">
        <v>1231.3699221051299</v>
      </c>
      <c r="O9" s="10">
        <v>1394.19105898467</v>
      </c>
      <c r="P9" s="10">
        <v>1279.54135250324</v>
      </c>
      <c r="Q9" s="10">
        <v>1198.7721676696799</v>
      </c>
      <c r="R9" s="10">
        <v>1347.09347972713</v>
      </c>
      <c r="S9" s="10">
        <v>1359.67348400471</v>
      </c>
      <c r="T9" s="10">
        <v>1308.97447319343</v>
      </c>
      <c r="U9" s="10">
        <v>968.35095442941599</v>
      </c>
      <c r="V9" s="10">
        <v>921.40417630561103</v>
      </c>
      <c r="W9" s="10">
        <v>887.590852793556</v>
      </c>
      <c r="X9" s="10">
        <v>997.59667622050199</v>
      </c>
      <c r="Y9" s="10">
        <v>1021.12720741378</v>
      </c>
      <c r="Z9" s="10">
        <v>1081.27706697239</v>
      </c>
      <c r="AA9" s="10">
        <v>959.576960225682</v>
      </c>
      <c r="AB9" s="10">
        <v>960.94769716039002</v>
      </c>
      <c r="AC9" s="10">
        <v>961.39518015960903</v>
      </c>
      <c r="AD9" s="10">
        <v>969.526410441905</v>
      </c>
      <c r="AE9" s="10">
        <v>962.995254693731</v>
      </c>
      <c r="AF9" s="10">
        <v>959.30555394575003</v>
      </c>
      <c r="AG9" s="10">
        <v>954.02914658845702</v>
      </c>
      <c r="AH9" s="10">
        <v>950.889868319892</v>
      </c>
      <c r="AI9" s="10">
        <v>948.07651979858804</v>
      </c>
      <c r="AJ9" s="10">
        <v>943.05086841991499</v>
      </c>
      <c r="AK9" s="10">
        <v>936.545734262878</v>
      </c>
      <c r="AL9" s="10">
        <v>930.62225524025996</v>
      </c>
      <c r="AM9" s="10">
        <v>925.26479179016803</v>
      </c>
      <c r="AN9" s="10">
        <v>919.91065116626896</v>
      </c>
      <c r="AO9" s="10">
        <v>914.44568859251001</v>
      </c>
      <c r="AP9" s="10">
        <v>910.05640314780305</v>
      </c>
      <c r="AQ9" s="10">
        <v>903.33435735476098</v>
      </c>
      <c r="AR9" s="10">
        <v>896.08950214144897</v>
      </c>
      <c r="AS9" s="10">
        <v>890.76224366221697</v>
      </c>
    </row>
    <row r="10" spans="1:45" x14ac:dyDescent="0.2">
      <c r="A10" s="10" t="s">
        <v>117</v>
      </c>
      <c r="B10" s="10" t="s">
        <v>110</v>
      </c>
      <c r="C10" s="10" t="s">
        <v>111</v>
      </c>
      <c r="D10" s="11" t="str">
        <f>HYPERLINK("#Notes!A11","[note 8]")</f>
        <v>[note 8]</v>
      </c>
      <c r="E10" s="10">
        <v>32162.010000999999</v>
      </c>
      <c r="F10" s="10">
        <v>32151.490000999998</v>
      </c>
      <c r="G10" s="10">
        <v>30431.870000999999</v>
      </c>
      <c r="H10" s="10">
        <v>30998.970001000002</v>
      </c>
      <c r="I10" s="10">
        <v>30162.610001000001</v>
      </c>
      <c r="J10" s="10">
        <v>29711.560001000002</v>
      </c>
      <c r="K10" s="10">
        <v>28769.710000999999</v>
      </c>
      <c r="L10" s="10">
        <v>27868.600000999999</v>
      </c>
      <c r="M10" s="10">
        <v>27605.21</v>
      </c>
      <c r="N10" s="10">
        <v>23692.81</v>
      </c>
      <c r="O10" s="10">
        <v>24794.29</v>
      </c>
      <c r="P10" s="10">
        <v>23205.3</v>
      </c>
      <c r="Q10" s="10">
        <v>22918.87</v>
      </c>
      <c r="R10" s="10">
        <v>22801.53</v>
      </c>
      <c r="S10" s="10">
        <v>22314.51</v>
      </c>
      <c r="T10" s="10">
        <v>22315.29</v>
      </c>
      <c r="U10" s="10">
        <v>20845.28</v>
      </c>
      <c r="V10" s="10">
        <v>21176.48</v>
      </c>
      <c r="W10" s="10">
        <v>21526</v>
      </c>
      <c r="X10" s="10">
        <v>21533.89</v>
      </c>
      <c r="Y10" s="10">
        <v>20126.13</v>
      </c>
      <c r="Z10" s="10">
        <v>20968.32</v>
      </c>
      <c r="AA10" s="10">
        <v>20776.459440261398</v>
      </c>
      <c r="AB10" s="10">
        <v>20268.729527441799</v>
      </c>
      <c r="AC10" s="10">
        <v>19879.726175265401</v>
      </c>
      <c r="AD10" s="10">
        <v>19861.865809490198</v>
      </c>
      <c r="AE10" s="10">
        <v>19844.735647431498</v>
      </c>
      <c r="AF10" s="10">
        <v>19820.1129751275</v>
      </c>
      <c r="AG10" s="10">
        <v>19871.562379298499</v>
      </c>
      <c r="AH10" s="10">
        <v>19944.241255750701</v>
      </c>
      <c r="AI10" s="10">
        <v>20053.1344606284</v>
      </c>
      <c r="AJ10" s="10">
        <v>20185.106191597701</v>
      </c>
      <c r="AK10" s="10">
        <v>20328.2134975712</v>
      </c>
      <c r="AL10" s="10">
        <v>20488.618993223601</v>
      </c>
      <c r="AM10" s="10">
        <v>20673.4339581735</v>
      </c>
      <c r="AN10" s="10">
        <v>20873.992605039301</v>
      </c>
      <c r="AO10" s="10">
        <v>21130.469500716099</v>
      </c>
      <c r="AP10" s="10">
        <v>21409.099525060399</v>
      </c>
      <c r="AQ10" s="10">
        <v>21715.320583977598</v>
      </c>
      <c r="AR10" s="10">
        <v>22052.434141052901</v>
      </c>
      <c r="AS10" s="10">
        <v>22417.3756787928</v>
      </c>
    </row>
    <row r="11" spans="1:45" x14ac:dyDescent="0.2">
      <c r="A11" s="10" t="s">
        <v>118</v>
      </c>
      <c r="B11" s="10" t="s">
        <v>110</v>
      </c>
      <c r="C11" s="10" t="s">
        <v>111</v>
      </c>
      <c r="D11" s="11" t="str">
        <f>HYPERLINK("#Notes!A12","[note 9]")</f>
        <v>[note 9]</v>
      </c>
      <c r="E11" s="10">
        <v>6802.9499999999898</v>
      </c>
      <c r="F11" s="10">
        <v>6758.63</v>
      </c>
      <c r="G11" s="10">
        <v>6292.3599999999897</v>
      </c>
      <c r="H11" s="10">
        <v>6081.5599999999804</v>
      </c>
      <c r="I11" s="10">
        <v>6815.79000000001</v>
      </c>
      <c r="J11" s="10">
        <v>6722.4099999999798</v>
      </c>
      <c r="K11" s="10">
        <v>6245.3599999999897</v>
      </c>
      <c r="L11" s="10">
        <v>5962.77</v>
      </c>
      <c r="M11" s="10">
        <v>6137.1499999999896</v>
      </c>
      <c r="N11" s="10">
        <v>5603.34</v>
      </c>
      <c r="O11" s="10">
        <v>5858.2699999999904</v>
      </c>
      <c r="P11" s="10">
        <v>5125.41</v>
      </c>
      <c r="Q11" s="10">
        <v>5596.7200000000103</v>
      </c>
      <c r="R11" s="10">
        <v>5689.7700000000104</v>
      </c>
      <c r="S11" s="10">
        <v>5068.3999999999996</v>
      </c>
      <c r="T11" s="10">
        <v>5261.1900000000096</v>
      </c>
      <c r="U11" s="10">
        <v>5752.94</v>
      </c>
      <c r="V11" s="10">
        <v>5525.2600000000102</v>
      </c>
      <c r="W11" s="10">
        <v>5445.7435369033901</v>
      </c>
      <c r="X11" s="10">
        <v>5440.4888586001098</v>
      </c>
      <c r="Y11" s="10">
        <v>5069.5663948157598</v>
      </c>
      <c r="Z11" s="10">
        <v>5227.1627222581001</v>
      </c>
      <c r="AA11" s="10">
        <v>5092.9668910960199</v>
      </c>
      <c r="AB11" s="10">
        <v>5077.3743902700298</v>
      </c>
      <c r="AC11" s="10">
        <v>4999.6353980778604</v>
      </c>
      <c r="AD11" s="10">
        <v>4942.20424794257</v>
      </c>
      <c r="AE11" s="10">
        <v>4995.8254960839004</v>
      </c>
      <c r="AF11" s="10">
        <v>5042.2726945212598</v>
      </c>
      <c r="AG11" s="10">
        <v>5107.5058266279102</v>
      </c>
      <c r="AH11" s="10">
        <v>5145.1767942481902</v>
      </c>
      <c r="AI11" s="10">
        <v>5169.5864661145197</v>
      </c>
      <c r="AJ11" s="10">
        <v>5201.8553451932703</v>
      </c>
      <c r="AK11" s="10">
        <v>5226.9281203605196</v>
      </c>
      <c r="AL11" s="10">
        <v>5253.5265095278801</v>
      </c>
      <c r="AM11" s="10">
        <v>5279.93832341908</v>
      </c>
      <c r="AN11" s="10">
        <v>5312.43727407404</v>
      </c>
      <c r="AO11" s="10">
        <v>5352.6979832597299</v>
      </c>
      <c r="AP11" s="10">
        <v>5392.7527230916203</v>
      </c>
      <c r="AQ11" s="10">
        <v>5432.37342323138</v>
      </c>
      <c r="AR11" s="10">
        <v>5473.74772507335</v>
      </c>
      <c r="AS11" s="10">
        <v>5504.8143021085198</v>
      </c>
    </row>
    <row r="12" spans="1:45" x14ac:dyDescent="0.2">
      <c r="A12" s="10" t="s">
        <v>119</v>
      </c>
      <c r="B12" s="10" t="s">
        <v>110</v>
      </c>
      <c r="C12" s="10" t="s">
        <v>111</v>
      </c>
      <c r="D12" s="11"/>
      <c r="E12" s="10">
        <v>56530.135415471101</v>
      </c>
      <c r="F12" s="10">
        <v>56392.895415471103</v>
      </c>
      <c r="G12" s="10">
        <v>57075.756022569003</v>
      </c>
      <c r="H12" s="10">
        <v>57502.873511774502</v>
      </c>
      <c r="I12" s="10">
        <v>57913.824641295199</v>
      </c>
      <c r="J12" s="10">
        <v>58368.702051479297</v>
      </c>
      <c r="K12" s="10">
        <v>58938.035759076804</v>
      </c>
      <c r="L12" s="10">
        <v>59305.826636425198</v>
      </c>
      <c r="M12" s="10">
        <v>57398.540324122798</v>
      </c>
      <c r="N12" s="10">
        <v>55392.233483389398</v>
      </c>
      <c r="O12" s="10">
        <v>54640.058760082298</v>
      </c>
      <c r="P12" s="10">
        <v>54486.712240665402</v>
      </c>
      <c r="Q12" s="10">
        <v>53771.132411357998</v>
      </c>
      <c r="R12" s="10">
        <v>53480.476425024797</v>
      </c>
      <c r="S12" s="10">
        <v>54157.083848328999</v>
      </c>
      <c r="T12" s="10">
        <v>55004.836627235498</v>
      </c>
      <c r="U12" s="10">
        <v>55996.705390982199</v>
      </c>
      <c r="V12" s="10">
        <v>57003.401425319098</v>
      </c>
      <c r="W12" s="10">
        <v>56913.881476770897</v>
      </c>
      <c r="X12" s="10">
        <v>56580.836981629102</v>
      </c>
      <c r="Y12" s="10">
        <v>40692.986906862199</v>
      </c>
      <c r="Z12" s="10">
        <v>43694.500692322697</v>
      </c>
      <c r="AA12" s="10">
        <v>54658.261287400099</v>
      </c>
      <c r="AB12" s="10">
        <v>54828.397122910399</v>
      </c>
      <c r="AC12" s="10">
        <v>54821.168066143597</v>
      </c>
      <c r="AD12" s="10">
        <v>54919.079140041598</v>
      </c>
      <c r="AE12" s="10">
        <v>54635.928595680904</v>
      </c>
      <c r="AF12" s="10">
        <v>54271.661690535002</v>
      </c>
      <c r="AG12" s="10">
        <v>53798.779765222404</v>
      </c>
      <c r="AH12" s="10">
        <v>53265.827767301504</v>
      </c>
      <c r="AI12" s="10">
        <v>52609.666723893199</v>
      </c>
      <c r="AJ12" s="10">
        <v>51946.873132734101</v>
      </c>
      <c r="AK12" s="10">
        <v>51496.5162221137</v>
      </c>
      <c r="AL12" s="10">
        <v>50871.197085606102</v>
      </c>
      <c r="AM12" s="10">
        <v>50255.591950357099</v>
      </c>
      <c r="AN12" s="10">
        <v>49655.937835492397</v>
      </c>
      <c r="AO12" s="10">
        <v>49137.671740468999</v>
      </c>
      <c r="AP12" s="10">
        <v>48756.867391194603</v>
      </c>
      <c r="AQ12" s="10">
        <v>48684.385954117599</v>
      </c>
      <c r="AR12" s="10">
        <v>48635.1343748867</v>
      </c>
      <c r="AS12" s="10">
        <v>48486.217162090099</v>
      </c>
    </row>
    <row r="13" spans="1:45" ht="35" customHeight="1" x14ac:dyDescent="0.2">
      <c r="A13" s="10" t="s">
        <v>109</v>
      </c>
      <c r="B13" s="10" t="s">
        <v>120</v>
      </c>
      <c r="C13" s="10" t="s">
        <v>111</v>
      </c>
      <c r="D13" s="11"/>
      <c r="E13" s="10">
        <v>27939.256561931401</v>
      </c>
      <c r="F13" s="10">
        <v>28205.5565619314</v>
      </c>
      <c r="G13" s="10">
        <v>28281.049199349902</v>
      </c>
      <c r="H13" s="10">
        <v>28534.314183598799</v>
      </c>
      <c r="I13" s="10">
        <v>29142.639999999999</v>
      </c>
      <c r="J13" s="10">
        <v>29978.97</v>
      </c>
      <c r="K13" s="10">
        <v>29682.76</v>
      </c>
      <c r="L13" s="10">
        <v>29375.58</v>
      </c>
      <c r="M13" s="10">
        <v>29389.84</v>
      </c>
      <c r="N13" s="10">
        <v>27663.79</v>
      </c>
      <c r="O13" s="10">
        <v>28275.588616360001</v>
      </c>
      <c r="P13" s="10">
        <v>27332.860101677099</v>
      </c>
      <c r="Q13" s="10">
        <v>27367.459066427</v>
      </c>
      <c r="R13" s="10">
        <v>27195.765343684801</v>
      </c>
      <c r="S13" s="10">
        <v>26036.419260530201</v>
      </c>
      <c r="T13" s="10">
        <v>26097.921066504899</v>
      </c>
      <c r="U13" s="10">
        <v>26147.907285247598</v>
      </c>
      <c r="V13" s="10">
        <v>25773.358667679098</v>
      </c>
      <c r="W13" s="10">
        <v>25844.779720104001</v>
      </c>
      <c r="X13" s="10">
        <v>25454.525871232101</v>
      </c>
      <c r="Y13" s="10">
        <v>24134.433229789</v>
      </c>
      <c r="Z13" s="10">
        <v>24646.071884545501</v>
      </c>
      <c r="AA13" s="10">
        <v>24338.992717543799</v>
      </c>
      <c r="AB13" s="10">
        <v>23725.936269049998</v>
      </c>
      <c r="AC13" s="10">
        <v>23565.543466429699</v>
      </c>
      <c r="AD13" s="10">
        <v>23834.373139138399</v>
      </c>
      <c r="AE13" s="10">
        <v>24095.932157498301</v>
      </c>
      <c r="AF13" s="10">
        <v>24444.633662242199</v>
      </c>
      <c r="AG13" s="10">
        <v>24894.861830276699</v>
      </c>
      <c r="AH13" s="10">
        <v>25442.9121222783</v>
      </c>
      <c r="AI13" s="10">
        <v>26098.3044075363</v>
      </c>
      <c r="AJ13" s="10">
        <v>26605.123831422399</v>
      </c>
      <c r="AK13" s="10">
        <v>27221.7327413329</v>
      </c>
      <c r="AL13" s="10">
        <v>27833.9841790641</v>
      </c>
      <c r="AM13" s="10">
        <v>28419.863587934102</v>
      </c>
      <c r="AN13" s="10">
        <v>29020.134359132899</v>
      </c>
      <c r="AO13" s="10">
        <v>29654.164204652199</v>
      </c>
      <c r="AP13" s="10">
        <v>30301.7748869549</v>
      </c>
      <c r="AQ13" s="10">
        <v>31009.382738231401</v>
      </c>
      <c r="AR13" s="10">
        <v>31623.859401097699</v>
      </c>
      <c r="AS13" s="10">
        <v>32224.5768277512</v>
      </c>
    </row>
    <row r="14" spans="1:45" x14ac:dyDescent="0.2">
      <c r="A14" s="10" t="s">
        <v>109</v>
      </c>
      <c r="B14" s="10" t="s">
        <v>121</v>
      </c>
      <c r="C14" s="10" t="s">
        <v>111</v>
      </c>
      <c r="D14" s="11"/>
      <c r="E14" s="10">
        <v>57077.04</v>
      </c>
      <c r="F14" s="10">
        <v>57814.27</v>
      </c>
      <c r="G14" s="10">
        <v>55233.980000000098</v>
      </c>
      <c r="H14" s="10">
        <v>56701.37</v>
      </c>
      <c r="I14" s="10">
        <v>57079.88</v>
      </c>
      <c r="J14" s="10">
        <v>55383.590000000098</v>
      </c>
      <c r="K14" s="10">
        <v>52633.07</v>
      </c>
      <c r="L14" s="10">
        <v>49960.94</v>
      </c>
      <c r="M14" s="10">
        <v>51502.33</v>
      </c>
      <c r="N14" s="10">
        <v>46827.6000000001</v>
      </c>
      <c r="O14" s="10">
        <v>51630.46</v>
      </c>
      <c r="P14" s="10">
        <v>42907.269999999902</v>
      </c>
      <c r="Q14" s="10">
        <v>46853.110000000102</v>
      </c>
      <c r="R14" s="10">
        <v>47429.36</v>
      </c>
      <c r="S14" s="10">
        <v>40427.42</v>
      </c>
      <c r="T14" s="10">
        <v>41895.71</v>
      </c>
      <c r="U14" s="10">
        <v>43058.380000000099</v>
      </c>
      <c r="V14" s="10">
        <v>42171.340000000098</v>
      </c>
      <c r="W14" s="10">
        <v>43144.269999999902</v>
      </c>
      <c r="X14" s="10">
        <v>42418.95</v>
      </c>
      <c r="Y14" s="10">
        <v>41549.93</v>
      </c>
      <c r="Z14" s="10">
        <v>44587.400000000103</v>
      </c>
      <c r="AA14" s="10">
        <v>39747.624193523101</v>
      </c>
      <c r="AB14" s="10">
        <v>37827.153098245399</v>
      </c>
      <c r="AC14" s="10">
        <v>37973.882831660398</v>
      </c>
      <c r="AD14" s="10">
        <v>37817.858381424099</v>
      </c>
      <c r="AE14" s="10">
        <v>37831.048957508698</v>
      </c>
      <c r="AF14" s="10">
        <v>38008.434543719399</v>
      </c>
      <c r="AG14" s="10">
        <v>38301.3010879168</v>
      </c>
      <c r="AH14" s="10">
        <v>38885.367661822798</v>
      </c>
      <c r="AI14" s="10">
        <v>39479.015833537203</v>
      </c>
      <c r="AJ14" s="10">
        <v>40267.524401412003</v>
      </c>
      <c r="AK14" s="10">
        <v>40671.946117274703</v>
      </c>
      <c r="AL14" s="10">
        <v>40992.377756493202</v>
      </c>
      <c r="AM14" s="10">
        <v>41286.669985256201</v>
      </c>
      <c r="AN14" s="10">
        <v>41691.537930992497</v>
      </c>
      <c r="AO14" s="10">
        <v>42147.733663445702</v>
      </c>
      <c r="AP14" s="10">
        <v>42654.745381689099</v>
      </c>
      <c r="AQ14" s="10">
        <v>43086.785790436399</v>
      </c>
      <c r="AR14" s="10">
        <v>43484.967449472497</v>
      </c>
      <c r="AS14" s="10">
        <v>43906.710561293301</v>
      </c>
    </row>
    <row r="15" spans="1:45" x14ac:dyDescent="0.2">
      <c r="A15" s="10" t="s">
        <v>109</v>
      </c>
      <c r="B15" s="10" t="s">
        <v>122</v>
      </c>
      <c r="C15" s="10" t="s">
        <v>111</v>
      </c>
      <c r="D15" s="11"/>
      <c r="E15" s="10">
        <v>67747.538853539605</v>
      </c>
      <c r="F15" s="10">
        <v>68743.448853539594</v>
      </c>
      <c r="G15" s="10">
        <v>67873.458853539705</v>
      </c>
      <c r="H15" s="10">
        <v>68268.268853539703</v>
      </c>
      <c r="I15" s="10">
        <v>69170.828853539701</v>
      </c>
      <c r="J15" s="10">
        <v>69092.568853539706</v>
      </c>
      <c r="K15" s="10">
        <v>69269.088853539695</v>
      </c>
      <c r="L15" s="10">
        <v>69054.418853539697</v>
      </c>
      <c r="M15" s="10">
        <v>66541.4688535397</v>
      </c>
      <c r="N15" s="10">
        <v>63408.5927400402</v>
      </c>
      <c r="O15" s="10">
        <v>63225.417996560602</v>
      </c>
      <c r="P15" s="10">
        <v>61514.141332760002</v>
      </c>
      <c r="Q15" s="10">
        <v>61131.006887360301</v>
      </c>
      <c r="R15" s="10">
        <v>60208.7580882775</v>
      </c>
      <c r="S15" s="10">
        <v>60877.451610776698</v>
      </c>
      <c r="T15" s="10">
        <v>62287.871292634001</v>
      </c>
      <c r="U15" s="10">
        <v>63226.346927486396</v>
      </c>
      <c r="V15" s="10">
        <v>64280.052404700502</v>
      </c>
      <c r="W15" s="10">
        <v>63912.8353607022</v>
      </c>
      <c r="X15" s="10">
        <v>63139.666296422103</v>
      </c>
      <c r="Y15" s="10">
        <v>46780.752163440397</v>
      </c>
      <c r="Z15" s="10">
        <v>50304.236750759803</v>
      </c>
      <c r="AA15" s="10">
        <v>59922.884018304598</v>
      </c>
      <c r="AB15" s="10">
        <v>59648.681540558398</v>
      </c>
      <c r="AC15" s="10">
        <v>59283.268186573499</v>
      </c>
      <c r="AD15" s="10">
        <v>59081.072095884498</v>
      </c>
      <c r="AE15" s="10">
        <v>58520.4942617985</v>
      </c>
      <c r="AF15" s="10">
        <v>57889.257979506197</v>
      </c>
      <c r="AG15" s="10">
        <v>57143.561739501201</v>
      </c>
      <c r="AH15" s="10">
        <v>56334.575538572397</v>
      </c>
      <c r="AI15" s="10">
        <v>55427.348264355198</v>
      </c>
      <c r="AJ15" s="10">
        <v>54507.905708829298</v>
      </c>
      <c r="AK15" s="10">
        <v>53771.010446895903</v>
      </c>
      <c r="AL15" s="10">
        <v>52964.410437340899</v>
      </c>
      <c r="AM15" s="10">
        <v>52217.825272201902</v>
      </c>
      <c r="AN15" s="10">
        <v>51561.134760751098</v>
      </c>
      <c r="AO15" s="10">
        <v>50921.963827055399</v>
      </c>
      <c r="AP15" s="10">
        <v>50432.876263411701</v>
      </c>
      <c r="AQ15" s="10">
        <v>50161.565783939899</v>
      </c>
      <c r="AR15" s="10">
        <v>49960.7018377778</v>
      </c>
      <c r="AS15" s="10">
        <v>49674.145968949699</v>
      </c>
    </row>
    <row r="16" spans="1:45" x14ac:dyDescent="0.2">
      <c r="A16" s="10" t="s">
        <v>109</v>
      </c>
      <c r="B16" s="10" t="s">
        <v>123</v>
      </c>
      <c r="C16" s="10" t="s">
        <v>111</v>
      </c>
      <c r="D16" s="11"/>
      <c r="E16" s="10">
        <v>672.06000000000097</v>
      </c>
      <c r="F16" s="10">
        <v>656.03999999999905</v>
      </c>
      <c r="G16" s="10">
        <v>684.11796967935697</v>
      </c>
      <c r="H16" s="10">
        <v>725.40047463591804</v>
      </c>
      <c r="I16" s="10">
        <v>731.845787755488</v>
      </c>
      <c r="J16" s="10">
        <v>798.47319793961299</v>
      </c>
      <c r="K16" s="10">
        <v>955.95690553707004</v>
      </c>
      <c r="L16" s="10">
        <v>1244.9477828855299</v>
      </c>
      <c r="M16" s="10">
        <v>2524.5014705830999</v>
      </c>
      <c r="N16" s="10">
        <v>2762.2807433492098</v>
      </c>
      <c r="O16" s="10">
        <v>3213.6421471616</v>
      </c>
      <c r="P16" s="10">
        <v>3132.0808062282399</v>
      </c>
      <c r="Q16" s="10">
        <v>3057.1264575708001</v>
      </c>
      <c r="R16" s="10">
        <v>3541.3029930624698</v>
      </c>
      <c r="S16" s="10">
        <v>3859.3329770220798</v>
      </c>
      <c r="T16" s="10">
        <v>3899.63426809662</v>
      </c>
      <c r="U16" s="10">
        <v>4086.8511782482301</v>
      </c>
      <c r="V16" s="10">
        <v>4300.5403529395098</v>
      </c>
      <c r="W16" s="10">
        <v>5006.1099328679902</v>
      </c>
      <c r="X16" s="10">
        <v>5539.1336725750198</v>
      </c>
      <c r="Y16" s="10">
        <v>5690.0479084485396</v>
      </c>
      <c r="Z16" s="10">
        <v>5705.2047792756002</v>
      </c>
      <c r="AA16" s="10">
        <v>6828.1282483825298</v>
      </c>
      <c r="AB16" s="10">
        <v>7042.0224768087901</v>
      </c>
      <c r="AC16" s="10">
        <v>7226.02573975008</v>
      </c>
      <c r="AD16" s="10">
        <v>7406.5569564124798</v>
      </c>
      <c r="AE16" s="10">
        <v>7530.0029393477298</v>
      </c>
      <c r="AF16" s="10">
        <v>7617.11670676421</v>
      </c>
      <c r="AG16" s="10">
        <v>7701.2069397306204</v>
      </c>
      <c r="AH16" s="10">
        <v>7768.5438550118497</v>
      </c>
      <c r="AI16" s="10">
        <v>7802.3615923878897</v>
      </c>
      <c r="AJ16" s="10">
        <v>7830.0922746370697</v>
      </c>
      <c r="AK16" s="10">
        <v>7849.8481233797602</v>
      </c>
      <c r="AL16" s="10">
        <v>7732.8916031887602</v>
      </c>
      <c r="AM16" s="10">
        <v>7582.6559144224302</v>
      </c>
      <c r="AN16" s="10">
        <v>7258.4483259922099</v>
      </c>
      <c r="AO16" s="10">
        <v>7021.9703920525599</v>
      </c>
      <c r="AP16" s="10">
        <v>6741.3970054626197</v>
      </c>
      <c r="AQ16" s="10">
        <v>6603.7290786450103</v>
      </c>
      <c r="AR16" s="10">
        <v>6561.48376066744</v>
      </c>
      <c r="AS16" s="10">
        <v>6546.4717474818599</v>
      </c>
    </row>
    <row r="17" spans="1:45" x14ac:dyDescent="0.2">
      <c r="A17" s="10" t="s">
        <v>109</v>
      </c>
      <c r="B17" s="10" t="s">
        <v>124</v>
      </c>
      <c r="C17" s="10" t="s">
        <v>111</v>
      </c>
      <c r="D17" s="11"/>
      <c r="E17" s="10">
        <v>4483.5382784433896</v>
      </c>
      <c r="F17" s="10">
        <v>4290.8835531161703</v>
      </c>
      <c r="G17" s="10">
        <v>3710.56935420531</v>
      </c>
      <c r="H17" s="10">
        <v>3267.9817770580898</v>
      </c>
      <c r="I17" s="10">
        <v>3093.1829894398602</v>
      </c>
      <c r="J17" s="10">
        <v>2729.8828654742501</v>
      </c>
      <c r="K17" s="10">
        <v>2692.1399392281401</v>
      </c>
      <c r="L17" s="10">
        <v>2819.89213443575</v>
      </c>
      <c r="M17" s="10">
        <v>2831.5618213124299</v>
      </c>
      <c r="N17" s="10">
        <v>2416.2199221051301</v>
      </c>
      <c r="O17" s="10">
        <v>2656.8410589846699</v>
      </c>
      <c r="P17" s="10">
        <v>2407.8213525032402</v>
      </c>
      <c r="Q17" s="10">
        <v>2393.37216766969</v>
      </c>
      <c r="R17" s="10">
        <v>2890.2434797271299</v>
      </c>
      <c r="S17" s="10">
        <v>2824.4434840047102</v>
      </c>
      <c r="T17" s="10">
        <v>2511.0344731934301</v>
      </c>
      <c r="U17" s="10">
        <v>2226.2209544294201</v>
      </c>
      <c r="V17" s="10">
        <v>2001.41417630561</v>
      </c>
      <c r="W17" s="10">
        <v>1937.1108527935601</v>
      </c>
      <c r="X17" s="10">
        <v>1820.2766762204999</v>
      </c>
      <c r="Y17" s="10">
        <v>1732.99720741378</v>
      </c>
      <c r="Z17" s="10">
        <v>1789.9470669723901</v>
      </c>
      <c r="AA17" s="10">
        <v>1804.7822703541301</v>
      </c>
      <c r="AB17" s="10">
        <v>1739.10036399407</v>
      </c>
      <c r="AC17" s="10">
        <v>1692.08077948543</v>
      </c>
      <c r="AD17" s="10">
        <v>1700.1971383679499</v>
      </c>
      <c r="AE17" s="10">
        <v>1689.39251868929</v>
      </c>
      <c r="AF17" s="10">
        <v>1684.7427778501999</v>
      </c>
      <c r="AG17" s="10">
        <v>1678.2301404518801</v>
      </c>
      <c r="AH17" s="10">
        <v>1674.19604753148</v>
      </c>
      <c r="AI17" s="10">
        <v>1678.6693859325401</v>
      </c>
      <c r="AJ17" s="10">
        <v>1676.7819985912099</v>
      </c>
      <c r="AK17" s="10">
        <v>1677.2640607231201</v>
      </c>
      <c r="AL17" s="10">
        <v>1666.83538415716</v>
      </c>
      <c r="AM17" s="10">
        <v>1659.39811041352</v>
      </c>
      <c r="AN17" s="10">
        <v>1657.77805384974</v>
      </c>
      <c r="AO17" s="10">
        <v>1655.23285055728</v>
      </c>
      <c r="AP17" s="10">
        <v>1653.42353354689</v>
      </c>
      <c r="AQ17" s="10">
        <v>1650.77252691077</v>
      </c>
      <c r="AR17" s="10">
        <v>1648.52330192723</v>
      </c>
      <c r="AS17" s="10">
        <v>1647.27654977005</v>
      </c>
    </row>
    <row r="18" spans="1:45" ht="35" customHeight="1" x14ac:dyDescent="0.2">
      <c r="A18" s="10" t="s">
        <v>112</v>
      </c>
      <c r="B18" s="10" t="s">
        <v>120</v>
      </c>
      <c r="C18" s="10" t="s">
        <v>111</v>
      </c>
      <c r="D18" s="11"/>
      <c r="E18" s="10">
        <v>27939.256561931401</v>
      </c>
      <c r="F18" s="10">
        <v>28205.5565619314</v>
      </c>
      <c r="G18" s="10">
        <v>28281.049199349902</v>
      </c>
      <c r="H18" s="10">
        <v>28534.314183598799</v>
      </c>
      <c r="I18" s="10">
        <v>29142.639999999999</v>
      </c>
      <c r="J18" s="10">
        <v>29978.97</v>
      </c>
      <c r="K18" s="10">
        <v>29682.76</v>
      </c>
      <c r="L18" s="10">
        <v>29375.58</v>
      </c>
      <c r="M18" s="10">
        <v>29389.84</v>
      </c>
      <c r="N18" s="10">
        <v>27663.79</v>
      </c>
      <c r="O18" s="10">
        <v>28275.588616360001</v>
      </c>
      <c r="P18" s="10">
        <v>27332.860101677099</v>
      </c>
      <c r="Q18" s="10">
        <v>27367.459066427</v>
      </c>
      <c r="R18" s="10">
        <v>27195.765343684801</v>
      </c>
      <c r="S18" s="10">
        <v>26036.419260530201</v>
      </c>
      <c r="T18" s="10">
        <v>26097.921066504899</v>
      </c>
      <c r="U18" s="10">
        <v>26147.907285247598</v>
      </c>
      <c r="V18" s="10">
        <v>25773.358667679098</v>
      </c>
      <c r="W18" s="10">
        <v>25844.779720104001</v>
      </c>
      <c r="X18" s="10">
        <v>25454.525871232101</v>
      </c>
      <c r="Y18" s="10">
        <v>24134.433229789</v>
      </c>
      <c r="Z18" s="10">
        <v>24646.071884545501</v>
      </c>
      <c r="AA18" s="10">
        <v>24338.992717543799</v>
      </c>
      <c r="AB18" s="10">
        <v>23725.936269049998</v>
      </c>
      <c r="AC18" s="10">
        <v>23565.543466429699</v>
      </c>
      <c r="AD18" s="10">
        <v>23834.373139138399</v>
      </c>
      <c r="AE18" s="10">
        <v>24095.932157498301</v>
      </c>
      <c r="AF18" s="10">
        <v>24444.633662242199</v>
      </c>
      <c r="AG18" s="10">
        <v>24894.861830276699</v>
      </c>
      <c r="AH18" s="10">
        <v>25442.9121222783</v>
      </c>
      <c r="AI18" s="10">
        <v>26098.3044075363</v>
      </c>
      <c r="AJ18" s="10">
        <v>26605.123831422399</v>
      </c>
      <c r="AK18" s="10">
        <v>27221.7327413329</v>
      </c>
      <c r="AL18" s="10">
        <v>27833.9841790641</v>
      </c>
      <c r="AM18" s="10">
        <v>28419.863587934102</v>
      </c>
      <c r="AN18" s="10">
        <v>29020.134359132899</v>
      </c>
      <c r="AO18" s="10">
        <v>29654.164204652199</v>
      </c>
      <c r="AP18" s="10">
        <v>30301.7748869549</v>
      </c>
      <c r="AQ18" s="10">
        <v>31009.382738231401</v>
      </c>
      <c r="AR18" s="10">
        <v>31623.859401097699</v>
      </c>
      <c r="AS18" s="10">
        <v>32224.5768277512</v>
      </c>
    </row>
    <row r="19" spans="1:45" x14ac:dyDescent="0.2">
      <c r="A19" s="10" t="s">
        <v>112</v>
      </c>
      <c r="B19" s="10" t="s">
        <v>121</v>
      </c>
      <c r="C19" s="10" t="s">
        <v>111</v>
      </c>
      <c r="D19" s="11"/>
      <c r="E19" s="10">
        <v>57077.04</v>
      </c>
      <c r="F19" s="10">
        <v>57814.27</v>
      </c>
      <c r="G19" s="10">
        <v>55233.980000000098</v>
      </c>
      <c r="H19" s="10">
        <v>56701.37</v>
      </c>
      <c r="I19" s="10">
        <v>57079.88</v>
      </c>
      <c r="J19" s="10">
        <v>55383.590000000098</v>
      </c>
      <c r="K19" s="10">
        <v>52633.07</v>
      </c>
      <c r="L19" s="10">
        <v>49960.94</v>
      </c>
      <c r="M19" s="10">
        <v>51502.33</v>
      </c>
      <c r="N19" s="10">
        <v>46827.6000000001</v>
      </c>
      <c r="O19" s="10">
        <v>51630.46</v>
      </c>
      <c r="P19" s="10">
        <v>42907.269999999902</v>
      </c>
      <c r="Q19" s="10">
        <v>46853.110000000102</v>
      </c>
      <c r="R19" s="10">
        <v>47429.36</v>
      </c>
      <c r="S19" s="10">
        <v>40427.42</v>
      </c>
      <c r="T19" s="10">
        <v>41895.71</v>
      </c>
      <c r="U19" s="10">
        <v>43058.380000000099</v>
      </c>
      <c r="V19" s="10">
        <v>42171.340000000098</v>
      </c>
      <c r="W19" s="10">
        <v>43144.269999999902</v>
      </c>
      <c r="X19" s="10">
        <v>42418.95</v>
      </c>
      <c r="Y19" s="10">
        <v>41549.93</v>
      </c>
      <c r="Z19" s="10">
        <v>44587.400000000103</v>
      </c>
      <c r="AA19" s="10">
        <v>39747.624193523101</v>
      </c>
      <c r="AB19" s="10">
        <v>37827.153098245399</v>
      </c>
      <c r="AC19" s="10">
        <v>37973.882831660398</v>
      </c>
      <c r="AD19" s="10">
        <v>37817.858381424099</v>
      </c>
      <c r="AE19" s="10">
        <v>37831.048957508698</v>
      </c>
      <c r="AF19" s="10">
        <v>38008.434543719399</v>
      </c>
      <c r="AG19" s="10">
        <v>38301.3010879168</v>
      </c>
      <c r="AH19" s="10">
        <v>38885.367661822798</v>
      </c>
      <c r="AI19" s="10">
        <v>39479.015833537203</v>
      </c>
      <c r="AJ19" s="10">
        <v>40267.524401412003</v>
      </c>
      <c r="AK19" s="10">
        <v>40671.946117274703</v>
      </c>
      <c r="AL19" s="10">
        <v>40992.377756493202</v>
      </c>
      <c r="AM19" s="10">
        <v>41286.669985256201</v>
      </c>
      <c r="AN19" s="10">
        <v>41691.537930992497</v>
      </c>
      <c r="AO19" s="10">
        <v>42147.733663445702</v>
      </c>
      <c r="AP19" s="10">
        <v>42654.745381689099</v>
      </c>
      <c r="AQ19" s="10">
        <v>43086.785790436399</v>
      </c>
      <c r="AR19" s="10">
        <v>43484.967449472497</v>
      </c>
      <c r="AS19" s="10">
        <v>43906.710561293301</v>
      </c>
    </row>
    <row r="20" spans="1:45" x14ac:dyDescent="0.2">
      <c r="A20" s="10" t="s">
        <v>112</v>
      </c>
      <c r="B20" s="10" t="s">
        <v>122</v>
      </c>
      <c r="C20" s="10" t="s">
        <v>111</v>
      </c>
      <c r="D20" s="11"/>
      <c r="E20" s="10">
        <v>55615.1072184269</v>
      </c>
      <c r="F20" s="10">
        <v>56611.017218426801</v>
      </c>
      <c r="G20" s="10">
        <v>55741.027218426898</v>
      </c>
      <c r="H20" s="10">
        <v>56135.837218426903</v>
      </c>
      <c r="I20" s="10">
        <v>57038.397218426901</v>
      </c>
      <c r="J20" s="10">
        <v>56960.137218426898</v>
      </c>
      <c r="K20" s="10">
        <v>57136.657218426903</v>
      </c>
      <c r="L20" s="10">
        <v>56921.987218426897</v>
      </c>
      <c r="M20" s="10">
        <v>54409.0372184269</v>
      </c>
      <c r="N20" s="10">
        <v>51881.559336771003</v>
      </c>
      <c r="O20" s="10">
        <v>52162.9637794503</v>
      </c>
      <c r="P20" s="10">
        <v>49921.455912096797</v>
      </c>
      <c r="Q20" s="10">
        <v>49881.570285321497</v>
      </c>
      <c r="R20" s="10">
        <v>48885.169198117503</v>
      </c>
      <c r="S20" s="10">
        <v>49497.924888494999</v>
      </c>
      <c r="T20" s="10">
        <v>50709.219178848398</v>
      </c>
      <c r="U20" s="10">
        <v>51612.149656524802</v>
      </c>
      <c r="V20" s="10">
        <v>51769.238699167101</v>
      </c>
      <c r="W20" s="10">
        <v>51270.6291872195</v>
      </c>
      <c r="X20" s="10">
        <v>50438.797545375099</v>
      </c>
      <c r="Y20" s="10">
        <v>41694.719861518701</v>
      </c>
      <c r="Z20" s="10">
        <v>45680.136619836499</v>
      </c>
      <c r="AA20" s="10">
        <v>47741.684845538599</v>
      </c>
      <c r="AB20" s="10">
        <v>47811.205677855301</v>
      </c>
      <c r="AC20" s="10">
        <v>47398.666243085703</v>
      </c>
      <c r="AD20" s="10">
        <v>46884.492798783998</v>
      </c>
      <c r="AE20" s="10">
        <v>46115.789033496199</v>
      </c>
      <c r="AF20" s="10">
        <v>45352.081003710802</v>
      </c>
      <c r="AG20" s="10">
        <v>44563.445034609103</v>
      </c>
      <c r="AH20" s="10">
        <v>43729.594839115503</v>
      </c>
      <c r="AI20" s="10">
        <v>42769.141322985</v>
      </c>
      <c r="AJ20" s="10">
        <v>41893.769554360799</v>
      </c>
      <c r="AK20" s="10">
        <v>41090.834496196301</v>
      </c>
      <c r="AL20" s="10">
        <v>40376.454375974899</v>
      </c>
      <c r="AM20" s="10">
        <v>39740.608781682597</v>
      </c>
      <c r="AN20" s="10">
        <v>39240.739108818903</v>
      </c>
      <c r="AO20" s="10">
        <v>38719.401992932202</v>
      </c>
      <c r="AP20" s="10">
        <v>38266.151968174199</v>
      </c>
      <c r="AQ20" s="10">
        <v>37832.990026356798</v>
      </c>
      <c r="AR20" s="10">
        <v>37536.942612640203</v>
      </c>
      <c r="AS20" s="10">
        <v>37252.405447790203</v>
      </c>
    </row>
    <row r="21" spans="1:45" x14ac:dyDescent="0.2">
      <c r="A21" s="10" t="s">
        <v>112</v>
      </c>
      <c r="B21" s="10" t="s">
        <v>123</v>
      </c>
      <c r="C21" s="10" t="s">
        <v>111</v>
      </c>
      <c r="D21" s="11"/>
      <c r="E21" s="10">
        <v>672.06000000000097</v>
      </c>
      <c r="F21" s="10">
        <v>656.03999999999905</v>
      </c>
      <c r="G21" s="10">
        <v>684.11796967935697</v>
      </c>
      <c r="H21" s="10">
        <v>725.40047463591804</v>
      </c>
      <c r="I21" s="10">
        <v>731.845787755488</v>
      </c>
      <c r="J21" s="10">
        <v>798.47319793961299</v>
      </c>
      <c r="K21" s="10">
        <v>955.95690553707004</v>
      </c>
      <c r="L21" s="10">
        <v>1244.9477828855299</v>
      </c>
      <c r="M21" s="10">
        <v>2524.5014705830999</v>
      </c>
      <c r="N21" s="10">
        <v>2762.2807433492098</v>
      </c>
      <c r="O21" s="10">
        <v>3213.6421471616</v>
      </c>
      <c r="P21" s="10">
        <v>3132.0808062282399</v>
      </c>
      <c r="Q21" s="10">
        <v>3057.1264575708001</v>
      </c>
      <c r="R21" s="10">
        <v>3541.3029930624698</v>
      </c>
      <c r="S21" s="10">
        <v>3859.3329770220798</v>
      </c>
      <c r="T21" s="10">
        <v>3899.63426809662</v>
      </c>
      <c r="U21" s="10">
        <v>4086.8511782482301</v>
      </c>
      <c r="V21" s="10">
        <v>4300.5403529395098</v>
      </c>
      <c r="W21" s="10">
        <v>5006.1099328679902</v>
      </c>
      <c r="X21" s="10">
        <v>5539.1336725750198</v>
      </c>
      <c r="Y21" s="10">
        <v>5690.0479084485396</v>
      </c>
      <c r="Z21" s="10">
        <v>5705.2047792756002</v>
      </c>
      <c r="AA21" s="10">
        <v>6802.6979121392196</v>
      </c>
      <c r="AB21" s="10">
        <v>6992.4934759927501</v>
      </c>
      <c r="AC21" s="10">
        <v>7151.2796884324598</v>
      </c>
      <c r="AD21" s="10">
        <v>7304.0640041828801</v>
      </c>
      <c r="AE21" s="10">
        <v>7399.4268590708498</v>
      </c>
      <c r="AF21" s="10">
        <v>7458.4176021694002</v>
      </c>
      <c r="AG21" s="10">
        <v>7515.0326701644999</v>
      </c>
      <c r="AH21" s="10">
        <v>7554.8994990806696</v>
      </c>
      <c r="AI21" s="10">
        <v>7560.4848430744196</v>
      </c>
      <c r="AJ21" s="10">
        <v>7567.5773485588497</v>
      </c>
      <c r="AK21" s="10">
        <v>7562.3990707952798</v>
      </c>
      <c r="AL21" s="10">
        <v>7422.0052903850201</v>
      </c>
      <c r="AM21" s="10">
        <v>7246.8785532057</v>
      </c>
      <c r="AN21" s="10">
        <v>6897.0972600608802</v>
      </c>
      <c r="AO21" s="10">
        <v>6631.8311938313</v>
      </c>
      <c r="AP21" s="10">
        <v>6317.2601556442596</v>
      </c>
      <c r="AQ21" s="10">
        <v>6135.0030364026197</v>
      </c>
      <c r="AR21" s="10">
        <v>6046.1914541994201</v>
      </c>
      <c r="AS21" s="10">
        <v>5984.2491545849198</v>
      </c>
    </row>
    <row r="22" spans="1:45" x14ac:dyDescent="0.2">
      <c r="A22" s="10" t="s">
        <v>112</v>
      </c>
      <c r="B22" s="10" t="s">
        <v>124</v>
      </c>
      <c r="C22" s="10" t="s">
        <v>111</v>
      </c>
      <c r="D22" s="11"/>
      <c r="E22" s="10">
        <v>4483.5382784433896</v>
      </c>
      <c r="F22" s="10">
        <v>4290.8835531161703</v>
      </c>
      <c r="G22" s="10">
        <v>3710.56935420531</v>
      </c>
      <c r="H22" s="10">
        <v>3267.9817770580898</v>
      </c>
      <c r="I22" s="10">
        <v>3093.1829894398602</v>
      </c>
      <c r="J22" s="10">
        <v>2729.8828654742501</v>
      </c>
      <c r="K22" s="10">
        <v>2692.1399392281401</v>
      </c>
      <c r="L22" s="10">
        <v>2819.89213443575</v>
      </c>
      <c r="M22" s="10">
        <v>2831.5618213124299</v>
      </c>
      <c r="N22" s="10">
        <v>2416.2199221051301</v>
      </c>
      <c r="O22" s="10">
        <v>2656.8410589846699</v>
      </c>
      <c r="P22" s="10">
        <v>2407.8213525032402</v>
      </c>
      <c r="Q22" s="10">
        <v>2393.37216766969</v>
      </c>
      <c r="R22" s="10">
        <v>2890.2434797271299</v>
      </c>
      <c r="S22" s="10">
        <v>2824.4434840047102</v>
      </c>
      <c r="T22" s="10">
        <v>2511.0344731934301</v>
      </c>
      <c r="U22" s="10">
        <v>2226.2209544294201</v>
      </c>
      <c r="V22" s="10">
        <v>2001.41417630561</v>
      </c>
      <c r="W22" s="10">
        <v>1937.1108527935601</v>
      </c>
      <c r="X22" s="10">
        <v>1820.2766762204999</v>
      </c>
      <c r="Y22" s="10">
        <v>1732.99720741378</v>
      </c>
      <c r="Z22" s="10">
        <v>1789.9470669723901</v>
      </c>
      <c r="AA22" s="10">
        <v>1804.7822703541301</v>
      </c>
      <c r="AB22" s="10">
        <v>1739.10036399407</v>
      </c>
      <c r="AC22" s="10">
        <v>1692.08077948543</v>
      </c>
      <c r="AD22" s="10">
        <v>1700.1971383679499</v>
      </c>
      <c r="AE22" s="10">
        <v>1689.39251868929</v>
      </c>
      <c r="AF22" s="10">
        <v>1684.7427778501999</v>
      </c>
      <c r="AG22" s="10">
        <v>1678.2301404518801</v>
      </c>
      <c r="AH22" s="10">
        <v>1674.19604753148</v>
      </c>
      <c r="AI22" s="10">
        <v>1678.6693859325401</v>
      </c>
      <c r="AJ22" s="10">
        <v>1676.7819985912099</v>
      </c>
      <c r="AK22" s="10">
        <v>1677.2640607231201</v>
      </c>
      <c r="AL22" s="10">
        <v>1666.83538415716</v>
      </c>
      <c r="AM22" s="10">
        <v>1659.39811041352</v>
      </c>
      <c r="AN22" s="10">
        <v>1657.77805384974</v>
      </c>
      <c r="AO22" s="10">
        <v>1655.23285055728</v>
      </c>
      <c r="AP22" s="10">
        <v>1653.42353354689</v>
      </c>
      <c r="AQ22" s="10">
        <v>1650.77252691077</v>
      </c>
      <c r="AR22" s="10">
        <v>1648.52330192723</v>
      </c>
      <c r="AS22" s="10">
        <v>1647.27654977005</v>
      </c>
    </row>
    <row r="23" spans="1:45" ht="35" customHeight="1" x14ac:dyDescent="0.2">
      <c r="A23" s="10" t="s">
        <v>113</v>
      </c>
      <c r="B23" s="10" t="s">
        <v>120</v>
      </c>
      <c r="C23" s="10" t="s">
        <v>111</v>
      </c>
      <c r="D23" s="11"/>
      <c r="E23" s="10">
        <v>374.72</v>
      </c>
      <c r="F23" s="10">
        <v>352.54</v>
      </c>
      <c r="G23" s="10">
        <v>347.78</v>
      </c>
      <c r="H23" s="10">
        <v>344.4</v>
      </c>
      <c r="I23" s="10">
        <v>347.72</v>
      </c>
      <c r="J23" s="10">
        <v>344.09</v>
      </c>
      <c r="K23" s="10">
        <v>344.7</v>
      </c>
      <c r="L23" s="10">
        <v>348.66</v>
      </c>
      <c r="M23" s="10">
        <v>349.69</v>
      </c>
      <c r="N23" s="10">
        <v>326.79000000000002</v>
      </c>
      <c r="O23" s="10">
        <v>346.4</v>
      </c>
      <c r="P23" s="10">
        <v>339.46</v>
      </c>
      <c r="Q23" s="10">
        <v>332.85</v>
      </c>
      <c r="R23" s="10">
        <v>333.11</v>
      </c>
      <c r="S23" s="10">
        <v>330.56</v>
      </c>
      <c r="T23" s="10">
        <v>353.99</v>
      </c>
      <c r="U23" s="10">
        <v>370.59</v>
      </c>
      <c r="V23" s="10">
        <v>373.83</v>
      </c>
      <c r="W23" s="10">
        <v>371.1</v>
      </c>
      <c r="X23" s="10">
        <v>361.57</v>
      </c>
      <c r="Y23" s="10">
        <v>346.17</v>
      </c>
      <c r="Z23" s="10">
        <v>333.88</v>
      </c>
      <c r="AA23" s="10">
        <v>334.29872958449801</v>
      </c>
      <c r="AB23" s="10">
        <v>335.46765725347302</v>
      </c>
      <c r="AC23" s="10">
        <v>335.82769892043098</v>
      </c>
      <c r="AD23" s="10">
        <v>335.82769880204398</v>
      </c>
      <c r="AE23" s="10">
        <v>335.82769892744</v>
      </c>
      <c r="AF23" s="10">
        <v>335.82769893223502</v>
      </c>
      <c r="AG23" s="10">
        <v>335.82769892219301</v>
      </c>
      <c r="AH23" s="10">
        <v>335.82769903466601</v>
      </c>
      <c r="AI23" s="10">
        <v>335.82769902178097</v>
      </c>
      <c r="AJ23" s="10">
        <v>335.82771593029599</v>
      </c>
      <c r="AK23" s="10">
        <v>335.81799276070097</v>
      </c>
      <c r="AL23" s="10">
        <v>335.767105524214</v>
      </c>
      <c r="AM23" s="10">
        <v>335.70844549957201</v>
      </c>
      <c r="AN23" s="10">
        <v>335.336085681491</v>
      </c>
      <c r="AO23" s="10">
        <v>335.04244218161301</v>
      </c>
      <c r="AP23" s="10">
        <v>334.907713594955</v>
      </c>
      <c r="AQ23" s="10">
        <v>334.73779035273702</v>
      </c>
      <c r="AR23" s="10">
        <v>334.269328424344</v>
      </c>
      <c r="AS23" s="10">
        <v>333.019896660347</v>
      </c>
    </row>
    <row r="24" spans="1:45" x14ac:dyDescent="0.2">
      <c r="A24" s="10" t="s">
        <v>113</v>
      </c>
      <c r="B24" s="10" t="s">
        <v>121</v>
      </c>
      <c r="C24" s="10" t="s">
        <v>111</v>
      </c>
      <c r="D24" s="11"/>
      <c r="E24" s="10">
        <v>130.87</v>
      </c>
      <c r="F24" s="10">
        <v>200.26</v>
      </c>
      <c r="G24" s="10">
        <v>201.7</v>
      </c>
      <c r="H24" s="10">
        <v>199.83</v>
      </c>
      <c r="I24" s="10">
        <v>202.46</v>
      </c>
      <c r="J24" s="10">
        <v>194.43</v>
      </c>
      <c r="K24" s="10">
        <v>173.1</v>
      </c>
      <c r="L24" s="10">
        <v>171.83</v>
      </c>
      <c r="M24" s="10">
        <v>121.52</v>
      </c>
      <c r="N24" s="10">
        <v>126.21</v>
      </c>
      <c r="O24" s="10">
        <v>117.69</v>
      </c>
      <c r="P24" s="10">
        <v>116.14</v>
      </c>
      <c r="Q24" s="10">
        <v>99.930000000000106</v>
      </c>
      <c r="R24" s="10">
        <v>94.28</v>
      </c>
      <c r="S24" s="10">
        <v>92.3</v>
      </c>
      <c r="T24" s="10">
        <v>84.48</v>
      </c>
      <c r="U24" s="10">
        <v>86.819999999999894</v>
      </c>
      <c r="V24" s="10">
        <v>87.98</v>
      </c>
      <c r="W24" s="10">
        <v>84.92</v>
      </c>
      <c r="X24" s="10">
        <v>85.780000000000101</v>
      </c>
      <c r="Y24" s="10">
        <v>103.55</v>
      </c>
      <c r="Z24" s="10">
        <v>113.76</v>
      </c>
      <c r="AA24" s="10">
        <v>112.059499703165</v>
      </c>
      <c r="AB24" s="10">
        <v>107.784381721466</v>
      </c>
      <c r="AC24" s="10">
        <v>106.305750338173</v>
      </c>
      <c r="AD24" s="10">
        <v>106.146584962159</v>
      </c>
      <c r="AE24" s="10">
        <v>106.074153981582</v>
      </c>
      <c r="AF24" s="10">
        <v>106.05190173347999</v>
      </c>
      <c r="AG24" s="10">
        <v>106.033574376643</v>
      </c>
      <c r="AH24" s="10">
        <v>106.01806366777301</v>
      </c>
      <c r="AI24" s="10">
        <v>106.01115469355</v>
      </c>
      <c r="AJ24" s="10">
        <v>106.01233889407099</v>
      </c>
      <c r="AK24" s="10">
        <v>106.056542666019</v>
      </c>
      <c r="AL24" s="10">
        <v>106.258872136137</v>
      </c>
      <c r="AM24" s="10">
        <v>106.516547668729</v>
      </c>
      <c r="AN24" s="10">
        <v>108.034077430609</v>
      </c>
      <c r="AO24" s="10">
        <v>109.343926666602</v>
      </c>
      <c r="AP24" s="10">
        <v>110.108366979623</v>
      </c>
      <c r="AQ24" s="10">
        <v>110.876697571332</v>
      </c>
      <c r="AR24" s="10">
        <v>112.591986176436</v>
      </c>
      <c r="AS24" s="10">
        <v>117.137426335127</v>
      </c>
    </row>
    <row r="25" spans="1:45" x14ac:dyDescent="0.2">
      <c r="A25" s="10" t="s">
        <v>113</v>
      </c>
      <c r="B25" s="10" t="s">
        <v>122</v>
      </c>
      <c r="C25" s="10" t="s">
        <v>111</v>
      </c>
      <c r="D25" s="11"/>
      <c r="E25" s="10">
        <v>633.59</v>
      </c>
      <c r="F25" s="10">
        <v>650.13</v>
      </c>
      <c r="G25" s="10">
        <v>563.01</v>
      </c>
      <c r="H25" s="10">
        <v>328.35</v>
      </c>
      <c r="I25" s="10">
        <v>276.58999999999997</v>
      </c>
      <c r="J25" s="10">
        <v>381.65</v>
      </c>
      <c r="K25" s="10">
        <v>305.83</v>
      </c>
      <c r="L25" s="10">
        <v>294.37</v>
      </c>
      <c r="M25" s="10">
        <v>299.63</v>
      </c>
      <c r="N25" s="10">
        <v>286.02</v>
      </c>
      <c r="O25" s="10">
        <v>312.7</v>
      </c>
      <c r="P25" s="10">
        <v>302.8</v>
      </c>
      <c r="Q25" s="10">
        <v>362.57</v>
      </c>
      <c r="R25" s="10">
        <v>355.63</v>
      </c>
      <c r="S25" s="10">
        <v>399.93</v>
      </c>
      <c r="T25" s="10">
        <v>473.01000000000101</v>
      </c>
      <c r="U25" s="10">
        <v>966.87999999999897</v>
      </c>
      <c r="V25" s="10">
        <v>928.36</v>
      </c>
      <c r="W25" s="10">
        <v>890.38000000000102</v>
      </c>
      <c r="X25" s="10">
        <v>875.72</v>
      </c>
      <c r="Y25" s="10">
        <v>846.05999999999904</v>
      </c>
      <c r="Z25" s="10">
        <v>920.46</v>
      </c>
      <c r="AA25" s="10">
        <v>919.61050999032</v>
      </c>
      <c r="AB25" s="10">
        <v>917.49842266599796</v>
      </c>
      <c r="AC25" s="10">
        <v>916.85559938528297</v>
      </c>
      <c r="AD25" s="10">
        <v>916.85559938528297</v>
      </c>
      <c r="AE25" s="10">
        <v>916.85559942398697</v>
      </c>
      <c r="AF25" s="10">
        <v>916.85559942398697</v>
      </c>
      <c r="AG25" s="10">
        <v>916.85559940463497</v>
      </c>
      <c r="AH25" s="10">
        <v>916.855599482044</v>
      </c>
      <c r="AI25" s="10">
        <v>916.85559944334</v>
      </c>
      <c r="AJ25" s="10">
        <v>916.85567638235204</v>
      </c>
      <c r="AK25" s="10">
        <v>916.87949863370898</v>
      </c>
      <c r="AL25" s="10">
        <v>916.97974524553899</v>
      </c>
      <c r="AM25" s="10">
        <v>917.10396696160103</v>
      </c>
      <c r="AN25" s="10">
        <v>917.80356421460704</v>
      </c>
      <c r="AO25" s="10">
        <v>918.39059026132395</v>
      </c>
      <c r="AP25" s="10">
        <v>918.71006704906995</v>
      </c>
      <c r="AQ25" s="10">
        <v>919.06598525805896</v>
      </c>
      <c r="AR25" s="10">
        <v>919.89776618687495</v>
      </c>
      <c r="AS25" s="10">
        <v>922.16938338038403</v>
      </c>
    </row>
    <row r="26" spans="1:45" x14ac:dyDescent="0.2">
      <c r="A26" s="10" t="s">
        <v>113</v>
      </c>
      <c r="B26" s="10" t="s">
        <v>123</v>
      </c>
      <c r="C26" s="10" t="s">
        <v>111</v>
      </c>
      <c r="D26" s="11"/>
      <c r="E26" s="10">
        <v>72.150000000000006</v>
      </c>
      <c r="F26" s="10">
        <v>72.150000000000006</v>
      </c>
      <c r="G26" s="10">
        <v>72.150000000000006</v>
      </c>
      <c r="H26" s="10">
        <v>72.150000000000006</v>
      </c>
      <c r="I26" s="10">
        <v>73.84</v>
      </c>
      <c r="J26" s="10">
        <v>80.63</v>
      </c>
      <c r="K26" s="10">
        <v>89.54</v>
      </c>
      <c r="L26" s="10">
        <v>89.44</v>
      </c>
      <c r="M26" s="10">
        <v>140.32</v>
      </c>
      <c r="N26" s="10">
        <v>129.65</v>
      </c>
      <c r="O26" s="10">
        <v>187.65</v>
      </c>
      <c r="P26" s="10">
        <v>157.43</v>
      </c>
      <c r="Q26" s="10">
        <v>183.61</v>
      </c>
      <c r="R26" s="10">
        <v>302.41000000000099</v>
      </c>
      <c r="S26" s="10">
        <v>459.11</v>
      </c>
      <c r="T26" s="10">
        <v>121.43</v>
      </c>
      <c r="U26" s="10">
        <v>117.71</v>
      </c>
      <c r="V26" s="10">
        <v>130.13</v>
      </c>
      <c r="W26" s="10">
        <v>133.82</v>
      </c>
      <c r="X26" s="10">
        <v>128.63</v>
      </c>
      <c r="Y26" s="10">
        <v>125.14</v>
      </c>
      <c r="Z26" s="10">
        <v>132.82</v>
      </c>
      <c r="AA26" s="10">
        <v>132.88638637455401</v>
      </c>
      <c r="AB26" s="10">
        <v>133.007929764567</v>
      </c>
      <c r="AC26" s="10">
        <v>133.21641853442401</v>
      </c>
      <c r="AD26" s="10">
        <v>133.37557941296799</v>
      </c>
      <c r="AE26" s="10">
        <v>133.44798528381</v>
      </c>
      <c r="AF26" s="10">
        <v>133.47018166247801</v>
      </c>
      <c r="AG26" s="10">
        <v>133.48844013508</v>
      </c>
      <c r="AH26" s="10">
        <v>133.50389911239901</v>
      </c>
      <c r="AI26" s="10">
        <v>133.51077267436801</v>
      </c>
      <c r="AJ26" s="10">
        <v>133.50959155539999</v>
      </c>
      <c r="AK26" s="10">
        <v>133.50605855493001</v>
      </c>
      <c r="AL26" s="10">
        <v>133.49229246988901</v>
      </c>
      <c r="AM26" s="10">
        <v>133.46258385934999</v>
      </c>
      <c r="AN26" s="10">
        <v>133.31368346636799</v>
      </c>
      <c r="AO26" s="10">
        <v>133.146594830227</v>
      </c>
      <c r="AP26" s="10">
        <v>132.99992914209099</v>
      </c>
      <c r="AQ26" s="10">
        <v>132.91771425926299</v>
      </c>
      <c r="AR26" s="10">
        <v>132.843181692939</v>
      </c>
      <c r="AS26" s="10">
        <v>132.78971264434799</v>
      </c>
    </row>
    <row r="27" spans="1:45" x14ac:dyDescent="0.2">
      <c r="A27" s="10" t="s">
        <v>113</v>
      </c>
      <c r="B27" s="10" t="s">
        <v>124</v>
      </c>
      <c r="C27" s="10" t="s">
        <v>111</v>
      </c>
      <c r="D27" s="11"/>
      <c r="E27" s="10">
        <v>4.88</v>
      </c>
      <c r="F27" s="10">
        <v>3.46</v>
      </c>
      <c r="G27" s="10">
        <v>4.21</v>
      </c>
      <c r="H27" s="10">
        <v>4.32</v>
      </c>
      <c r="I27" s="10">
        <v>5.42</v>
      </c>
      <c r="J27" s="10">
        <v>6.02</v>
      </c>
      <c r="K27" s="10">
        <v>3.34</v>
      </c>
      <c r="L27" s="10">
        <v>2.68</v>
      </c>
      <c r="M27" s="10">
        <v>3.34</v>
      </c>
      <c r="N27" s="10">
        <v>0</v>
      </c>
      <c r="O27" s="10">
        <v>0.95</v>
      </c>
      <c r="P27" s="10">
        <v>1.01</v>
      </c>
      <c r="Q27" s="10">
        <v>1.02</v>
      </c>
      <c r="R27" s="10">
        <v>0</v>
      </c>
      <c r="S27" s="10">
        <v>2.3571434260328301E-17</v>
      </c>
      <c r="T27" s="10">
        <v>2.1428576600298401E-17</v>
      </c>
      <c r="U27" s="10">
        <v>0</v>
      </c>
      <c r="V27" s="10">
        <v>1.92000046338674E-15</v>
      </c>
      <c r="W27" s="10">
        <v>0</v>
      </c>
      <c r="X27" s="10">
        <v>1.4400003475400499E-15</v>
      </c>
      <c r="Y27" s="10">
        <v>2.7428578048382002E-16</v>
      </c>
      <c r="Z27" s="10">
        <v>0</v>
      </c>
      <c r="AA27" s="10">
        <v>0</v>
      </c>
      <c r="AB27" s="10">
        <v>0</v>
      </c>
      <c r="AC27" s="10">
        <v>0</v>
      </c>
      <c r="AD27" s="10">
        <v>0</v>
      </c>
      <c r="AE27" s="10">
        <v>0</v>
      </c>
      <c r="AF27" s="10">
        <v>0</v>
      </c>
      <c r="AG27" s="10">
        <v>0</v>
      </c>
      <c r="AH27" s="10">
        <v>0</v>
      </c>
      <c r="AI27" s="10">
        <v>0</v>
      </c>
      <c r="AJ27" s="10">
        <v>0</v>
      </c>
      <c r="AK27" s="10">
        <v>0</v>
      </c>
      <c r="AL27" s="10">
        <v>0</v>
      </c>
      <c r="AM27" s="10">
        <v>0</v>
      </c>
      <c r="AN27" s="10">
        <v>0</v>
      </c>
      <c r="AO27" s="10">
        <v>0</v>
      </c>
      <c r="AP27" s="10">
        <v>0</v>
      </c>
      <c r="AQ27" s="10">
        <v>0</v>
      </c>
      <c r="AR27" s="10">
        <v>0</v>
      </c>
      <c r="AS27" s="10">
        <v>4.4438093070553401E-2</v>
      </c>
    </row>
    <row r="28" spans="1:45" ht="35" customHeight="1" x14ac:dyDescent="0.2">
      <c r="A28" s="10" t="s">
        <v>114</v>
      </c>
      <c r="B28" s="10" t="s">
        <v>120</v>
      </c>
      <c r="C28" s="10" t="s">
        <v>111</v>
      </c>
      <c r="D28" s="11"/>
      <c r="E28" s="10">
        <v>5982.03</v>
      </c>
      <c r="F28" s="10">
        <v>6192.09</v>
      </c>
      <c r="G28" s="10">
        <v>6050.1600000000099</v>
      </c>
      <c r="H28" s="10">
        <v>6130.5300000000097</v>
      </c>
      <c r="I28" s="10">
        <v>6450.6200000000099</v>
      </c>
      <c r="J28" s="10">
        <v>6779.9200000000101</v>
      </c>
      <c r="K28" s="10">
        <v>6672.9299999999903</v>
      </c>
      <c r="L28" s="10">
        <v>6679.0299999999897</v>
      </c>
      <c r="M28" s="10">
        <v>6835.4</v>
      </c>
      <c r="N28" s="10">
        <v>6549.9700000000103</v>
      </c>
      <c r="O28" s="10">
        <v>6730.15</v>
      </c>
      <c r="P28" s="10">
        <v>6648.36</v>
      </c>
      <c r="Q28" s="10">
        <v>6698.1400000000103</v>
      </c>
      <c r="R28" s="10">
        <v>6779.82</v>
      </c>
      <c r="S28" s="10">
        <v>6436.3199999999897</v>
      </c>
      <c r="T28" s="10">
        <v>6429.31</v>
      </c>
      <c r="U28" s="10">
        <v>6361.5099999999902</v>
      </c>
      <c r="V28" s="10">
        <v>6280.8600000000097</v>
      </c>
      <c r="W28" s="10">
        <v>6359.4699999999903</v>
      </c>
      <c r="X28" s="10">
        <v>6208.5299999999897</v>
      </c>
      <c r="Y28" s="10">
        <v>5396.45999999999</v>
      </c>
      <c r="Z28" s="10">
        <v>5616.4499999999898</v>
      </c>
      <c r="AA28" s="10">
        <v>5637.4280975864203</v>
      </c>
      <c r="AB28" s="10">
        <v>5470.1761325953903</v>
      </c>
      <c r="AC28" s="10">
        <v>5442.47650581365</v>
      </c>
      <c r="AD28" s="10">
        <v>5466.4318344676303</v>
      </c>
      <c r="AE28" s="10">
        <v>5486.1379203768502</v>
      </c>
      <c r="AF28" s="10">
        <v>5512.8828520492898</v>
      </c>
      <c r="AG28" s="10">
        <v>5542.0314036934496</v>
      </c>
      <c r="AH28" s="10">
        <v>5584.8505305191702</v>
      </c>
      <c r="AI28" s="10">
        <v>5662.6344544916201</v>
      </c>
      <c r="AJ28" s="10">
        <v>5742.0220112097104</v>
      </c>
      <c r="AK28" s="10">
        <v>5827.7464221390901</v>
      </c>
      <c r="AL28" s="10">
        <v>5915.76687034725</v>
      </c>
      <c r="AM28" s="10">
        <v>6004.29640374272</v>
      </c>
      <c r="AN28" s="10">
        <v>6099.8650681590598</v>
      </c>
      <c r="AO28" s="10">
        <v>6215.2350254718203</v>
      </c>
      <c r="AP28" s="10">
        <v>6331.1359298899897</v>
      </c>
      <c r="AQ28" s="10">
        <v>6430.9705941738202</v>
      </c>
      <c r="AR28" s="10">
        <v>6503.7406843316303</v>
      </c>
      <c r="AS28" s="10">
        <v>6573.04905033254</v>
      </c>
    </row>
    <row r="29" spans="1:45" x14ac:dyDescent="0.2">
      <c r="A29" s="10" t="s">
        <v>114</v>
      </c>
      <c r="B29" s="10" t="s">
        <v>121</v>
      </c>
      <c r="C29" s="10" t="s">
        <v>111</v>
      </c>
      <c r="D29" s="11"/>
      <c r="E29" s="10">
        <v>5535.8599999999897</v>
      </c>
      <c r="F29" s="10">
        <v>5550.3</v>
      </c>
      <c r="G29" s="10">
        <v>4771.2399999999898</v>
      </c>
      <c r="H29" s="10">
        <v>5163.1600000000099</v>
      </c>
      <c r="I29" s="10">
        <v>5089.0799999999899</v>
      </c>
      <c r="J29" s="10">
        <v>5005.2200000000203</v>
      </c>
      <c r="K29" s="10">
        <v>4543.21000000001</v>
      </c>
      <c r="L29" s="10">
        <v>4332.2799999999897</v>
      </c>
      <c r="M29" s="10">
        <v>5600.2399999999898</v>
      </c>
      <c r="N29" s="10">
        <v>4415.4900000000098</v>
      </c>
      <c r="O29" s="10">
        <v>4837.1499999999796</v>
      </c>
      <c r="P29" s="10">
        <v>4162.5700000000097</v>
      </c>
      <c r="Q29" s="10">
        <v>4870.3400000000101</v>
      </c>
      <c r="R29" s="10">
        <v>5050.7699999999804</v>
      </c>
      <c r="S29" s="10">
        <v>4281.8499999999904</v>
      </c>
      <c r="T29" s="10">
        <v>4630.8800000000201</v>
      </c>
      <c r="U29" s="10">
        <v>4802.45999999999</v>
      </c>
      <c r="V29" s="10">
        <v>4807.7800000000097</v>
      </c>
      <c r="W29" s="10">
        <v>4783.8400000000101</v>
      </c>
      <c r="X29" s="10">
        <v>4834.38</v>
      </c>
      <c r="Y29" s="10">
        <v>4444.17</v>
      </c>
      <c r="Z29" s="10">
        <v>4817.7</v>
      </c>
      <c r="AA29" s="10">
        <v>4607.9187416863197</v>
      </c>
      <c r="AB29" s="10">
        <v>4508.6255617898096</v>
      </c>
      <c r="AC29" s="10">
        <v>4429.0637737343104</v>
      </c>
      <c r="AD29" s="10">
        <v>4387.1416855601501</v>
      </c>
      <c r="AE29" s="10">
        <v>4417.4622465029897</v>
      </c>
      <c r="AF29" s="10">
        <v>4462.1054095271602</v>
      </c>
      <c r="AG29" s="10">
        <v>4508.2573123941602</v>
      </c>
      <c r="AH29" s="10">
        <v>4531.3543948096703</v>
      </c>
      <c r="AI29" s="10">
        <v>4541.85246642123</v>
      </c>
      <c r="AJ29" s="10">
        <v>4565.1956948218603</v>
      </c>
      <c r="AK29" s="10">
        <v>4577.6199454126099</v>
      </c>
      <c r="AL29" s="10">
        <v>4591.9498973441896</v>
      </c>
      <c r="AM29" s="10">
        <v>4598.7803959744997</v>
      </c>
      <c r="AN29" s="10">
        <v>4615.0438559594804</v>
      </c>
      <c r="AO29" s="10">
        <v>4629.5064698552096</v>
      </c>
      <c r="AP29" s="10">
        <v>4653.9675526848796</v>
      </c>
      <c r="AQ29" s="10">
        <v>4668.26247192148</v>
      </c>
      <c r="AR29" s="10">
        <v>4677.1009016828502</v>
      </c>
      <c r="AS29" s="10">
        <v>4683.2420199107301</v>
      </c>
    </row>
    <row r="30" spans="1:45" x14ac:dyDescent="0.2">
      <c r="A30" s="10" t="s">
        <v>114</v>
      </c>
      <c r="B30" s="10" t="s">
        <v>122</v>
      </c>
      <c r="C30" s="10" t="s">
        <v>111</v>
      </c>
      <c r="D30" s="11"/>
      <c r="E30" s="10">
        <v>616.88999999999896</v>
      </c>
      <c r="F30" s="10">
        <v>1072.73</v>
      </c>
      <c r="G30" s="10">
        <v>499.349999999999</v>
      </c>
      <c r="H30" s="10">
        <v>417.05</v>
      </c>
      <c r="I30" s="10">
        <v>657.35000000000105</v>
      </c>
      <c r="J30" s="10">
        <v>849.26999999999896</v>
      </c>
      <c r="K30" s="10">
        <v>733.83</v>
      </c>
      <c r="L30" s="10">
        <v>718.94</v>
      </c>
      <c r="M30" s="10">
        <v>643.23</v>
      </c>
      <c r="N30" s="10">
        <v>592.19000000000199</v>
      </c>
      <c r="O30" s="10">
        <v>631.44000000000096</v>
      </c>
      <c r="P30" s="10">
        <v>691.47000000000196</v>
      </c>
      <c r="Q30" s="10">
        <v>656.29000000000201</v>
      </c>
      <c r="R30" s="10">
        <v>650.23000000000104</v>
      </c>
      <c r="S30" s="10">
        <v>881.51000000000101</v>
      </c>
      <c r="T30" s="10">
        <v>1119.04</v>
      </c>
      <c r="U30" s="10">
        <v>2029.88</v>
      </c>
      <c r="V30" s="10">
        <v>2012.55</v>
      </c>
      <c r="W30" s="10">
        <v>2058.44</v>
      </c>
      <c r="X30" s="10">
        <v>2097.04</v>
      </c>
      <c r="Y30" s="10">
        <v>1904.08</v>
      </c>
      <c r="Z30" s="10">
        <v>2017.03</v>
      </c>
      <c r="AA30" s="10">
        <v>2019.6980773582</v>
      </c>
      <c r="AB30" s="10">
        <v>2020.93078431356</v>
      </c>
      <c r="AC30" s="10">
        <v>2023.30673341499</v>
      </c>
      <c r="AD30" s="10">
        <v>2029.0732894528701</v>
      </c>
      <c r="AE30" s="10">
        <v>2032.79101969315</v>
      </c>
      <c r="AF30" s="10">
        <v>2038.89144239027</v>
      </c>
      <c r="AG30" s="10">
        <v>2047.20229294466</v>
      </c>
      <c r="AH30" s="10">
        <v>2054.5415855993801</v>
      </c>
      <c r="AI30" s="10">
        <v>2064.0247576583101</v>
      </c>
      <c r="AJ30" s="10">
        <v>2069.6992928024301</v>
      </c>
      <c r="AK30" s="10">
        <v>2075.6523671066702</v>
      </c>
      <c r="AL30" s="10">
        <v>2087.38645205189</v>
      </c>
      <c r="AM30" s="10">
        <v>2106.02361829763</v>
      </c>
      <c r="AN30" s="10">
        <v>2134.75381536645</v>
      </c>
      <c r="AO30" s="10">
        <v>2149.0999422691598</v>
      </c>
      <c r="AP30" s="10">
        <v>2163.8308823426501</v>
      </c>
      <c r="AQ30" s="10">
        <v>2173.7091189017001</v>
      </c>
      <c r="AR30" s="10">
        <v>2180.5674392412898</v>
      </c>
      <c r="AS30" s="10">
        <v>2186.8609075161198</v>
      </c>
    </row>
    <row r="31" spans="1:45" x14ac:dyDescent="0.2">
      <c r="A31" s="10" t="s">
        <v>114</v>
      </c>
      <c r="B31" s="10" t="s">
        <v>123</v>
      </c>
      <c r="C31" s="10" t="s">
        <v>111</v>
      </c>
      <c r="D31" s="11"/>
      <c r="E31" s="10">
        <v>11.46</v>
      </c>
      <c r="F31" s="10">
        <v>10.67</v>
      </c>
      <c r="G31" s="10">
        <v>19.28</v>
      </c>
      <c r="H31" s="10">
        <v>19.690000000000001</v>
      </c>
      <c r="I31" s="10">
        <v>19.689999999999898</v>
      </c>
      <c r="J31" s="10">
        <v>19.690000000000001</v>
      </c>
      <c r="K31" s="10">
        <v>19.28</v>
      </c>
      <c r="L31" s="10">
        <v>19.28</v>
      </c>
      <c r="M31" s="10">
        <v>737.46</v>
      </c>
      <c r="N31" s="10">
        <v>750.98</v>
      </c>
      <c r="O31" s="10">
        <v>769.34</v>
      </c>
      <c r="P31" s="10">
        <v>784.94999999999902</v>
      </c>
      <c r="Q31" s="10">
        <v>809.520000000001</v>
      </c>
      <c r="R31" s="10">
        <v>826.78</v>
      </c>
      <c r="S31" s="10">
        <v>842.49</v>
      </c>
      <c r="T31" s="10">
        <v>935.26999999999896</v>
      </c>
      <c r="U31" s="10">
        <v>985.94</v>
      </c>
      <c r="V31" s="10">
        <v>1093.21</v>
      </c>
      <c r="W31" s="10">
        <v>1144.07</v>
      </c>
      <c r="X31" s="10">
        <v>1145.45</v>
      </c>
      <c r="Y31" s="10">
        <v>1185.79</v>
      </c>
      <c r="Z31" s="10">
        <v>1246.93</v>
      </c>
      <c r="AA31" s="10">
        <v>1249.4884699832801</v>
      </c>
      <c r="AB31" s="10">
        <v>1256.02857395461</v>
      </c>
      <c r="AC31" s="10">
        <v>1267.2136132257799</v>
      </c>
      <c r="AD31" s="10">
        <v>1274.40806428767</v>
      </c>
      <c r="AE31" s="10">
        <v>1277.9869437981399</v>
      </c>
      <c r="AF31" s="10">
        <v>1279.64154444004</v>
      </c>
      <c r="AG31" s="10">
        <v>1281.23487751775</v>
      </c>
      <c r="AH31" s="10">
        <v>1282.47861979909</v>
      </c>
      <c r="AI31" s="10">
        <v>1283.0559866767301</v>
      </c>
      <c r="AJ31" s="10">
        <v>1283.2611833292999</v>
      </c>
      <c r="AK31" s="10">
        <v>1279.3184121573699</v>
      </c>
      <c r="AL31" s="10">
        <v>1263.19159600065</v>
      </c>
      <c r="AM31" s="10">
        <v>1232.3628425918</v>
      </c>
      <c r="AN31" s="10">
        <v>1173.9977641722801</v>
      </c>
      <c r="AO31" s="10">
        <v>1145.8744951224901</v>
      </c>
      <c r="AP31" s="10">
        <v>1113.0053267559999</v>
      </c>
      <c r="AQ31" s="10">
        <v>1096.2684626349801</v>
      </c>
      <c r="AR31" s="10">
        <v>1088.7348995038001</v>
      </c>
      <c r="AS31" s="10">
        <v>1084.98895868255</v>
      </c>
    </row>
    <row r="32" spans="1:45" x14ac:dyDescent="0.2">
      <c r="A32" s="10" t="s">
        <v>114</v>
      </c>
      <c r="B32" s="10" t="s">
        <v>124</v>
      </c>
      <c r="C32" s="10" t="s">
        <v>111</v>
      </c>
      <c r="D32" s="11"/>
      <c r="E32" s="10">
        <v>10.39</v>
      </c>
      <c r="F32" s="10">
        <v>10.45</v>
      </c>
      <c r="G32" s="10">
        <v>5.0299999999999896</v>
      </c>
      <c r="H32" s="10">
        <v>5.3499999999999801</v>
      </c>
      <c r="I32" s="10">
        <v>4.9800000000000297</v>
      </c>
      <c r="J32" s="10">
        <v>5.56</v>
      </c>
      <c r="K32" s="10">
        <v>7.4500000000000197</v>
      </c>
      <c r="L32" s="10">
        <v>5.8900000000000103</v>
      </c>
      <c r="M32" s="10">
        <v>8.0900000000000105</v>
      </c>
      <c r="N32" s="10">
        <v>36.379999999999797</v>
      </c>
      <c r="O32" s="10">
        <v>6.7500000000000302</v>
      </c>
      <c r="P32" s="10">
        <v>8.9</v>
      </c>
      <c r="Q32" s="10">
        <v>7.7799999999999896</v>
      </c>
      <c r="R32" s="10">
        <v>8.4300000000000299</v>
      </c>
      <c r="S32" s="10">
        <v>8.4399999999999906</v>
      </c>
      <c r="T32" s="10">
        <v>8.4700000000000095</v>
      </c>
      <c r="U32" s="10">
        <v>8.4700000000000095</v>
      </c>
      <c r="V32" s="10">
        <v>8.43</v>
      </c>
      <c r="W32" s="10">
        <v>8.43</v>
      </c>
      <c r="X32" s="10">
        <v>8.43</v>
      </c>
      <c r="Y32" s="10">
        <v>8.4300000000000104</v>
      </c>
      <c r="Z32" s="10">
        <v>8.43</v>
      </c>
      <c r="AA32" s="10">
        <v>8.7704771622489393</v>
      </c>
      <c r="AB32" s="10">
        <v>9.1138658684252292</v>
      </c>
      <c r="AC32" s="10">
        <v>9.0647254849073295</v>
      </c>
      <c r="AD32" s="10">
        <v>9.0219434329496497</v>
      </c>
      <c r="AE32" s="10">
        <v>9.2552179998089592</v>
      </c>
      <c r="AF32" s="10">
        <v>9.2749258701887491</v>
      </c>
      <c r="AG32" s="10">
        <v>9.3021262255731294</v>
      </c>
      <c r="AH32" s="10">
        <v>9.3328577504714101</v>
      </c>
      <c r="AI32" s="10">
        <v>9.3732728113418595</v>
      </c>
      <c r="AJ32" s="10">
        <v>9.4514780099931492</v>
      </c>
      <c r="AK32" s="10">
        <v>9.5139799940805005</v>
      </c>
      <c r="AL32" s="10">
        <v>9.7169891470859007</v>
      </c>
      <c r="AM32" s="10">
        <v>10.350496780879901</v>
      </c>
      <c r="AN32" s="10">
        <v>11.061979938412501</v>
      </c>
      <c r="AO32" s="10">
        <v>11.549044976871199</v>
      </c>
      <c r="AP32" s="10">
        <v>12.009381171233599</v>
      </c>
      <c r="AQ32" s="10">
        <v>12.239571477955</v>
      </c>
      <c r="AR32" s="10">
        <v>12.3310179504467</v>
      </c>
      <c r="AS32" s="10">
        <v>12.371974403298999</v>
      </c>
    </row>
    <row r="33" spans="1:45" ht="35" customHeight="1" x14ac:dyDescent="0.2">
      <c r="A33" s="10" t="s">
        <v>115</v>
      </c>
      <c r="B33" s="10" t="s">
        <v>120</v>
      </c>
      <c r="C33" s="10" t="s">
        <v>111</v>
      </c>
      <c r="D33" s="11"/>
      <c r="E33" s="10">
        <v>9616.68</v>
      </c>
      <c r="F33" s="10">
        <v>9917.1999999999698</v>
      </c>
      <c r="G33" s="10">
        <v>10319.379999999999</v>
      </c>
      <c r="H33" s="10">
        <v>10576.16</v>
      </c>
      <c r="I33" s="10">
        <v>10679.32</v>
      </c>
      <c r="J33" s="10">
        <v>10809.21</v>
      </c>
      <c r="K33" s="10">
        <v>10722.61</v>
      </c>
      <c r="L33" s="10">
        <v>10582.63</v>
      </c>
      <c r="M33" s="10">
        <v>10300.950000000001</v>
      </c>
      <c r="N33" s="10">
        <v>10192.67</v>
      </c>
      <c r="O33" s="10">
        <v>10217.709999999999</v>
      </c>
      <c r="P33" s="10">
        <v>9594.6999999999898</v>
      </c>
      <c r="Q33" s="10">
        <v>9859.2100000000191</v>
      </c>
      <c r="R33" s="10">
        <v>9751.7200000000103</v>
      </c>
      <c r="S33" s="10">
        <v>9292.8699999999608</v>
      </c>
      <c r="T33" s="10">
        <v>9266.0199999999895</v>
      </c>
      <c r="U33" s="10">
        <v>9288.4799999999705</v>
      </c>
      <c r="V33" s="10">
        <v>9060.01</v>
      </c>
      <c r="W33" s="10">
        <v>9033.9199999999601</v>
      </c>
      <c r="X33" s="10">
        <v>8918.2800000000407</v>
      </c>
      <c r="Y33" s="10">
        <v>9283.6400000000303</v>
      </c>
      <c r="Z33" s="10">
        <v>9411.0400000000209</v>
      </c>
      <c r="AA33" s="10">
        <v>9046.8374749623799</v>
      </c>
      <c r="AB33" s="10">
        <v>8603.7878739074895</v>
      </c>
      <c r="AC33" s="10">
        <v>8374.6182683564402</v>
      </c>
      <c r="AD33" s="10">
        <v>8375.7327664313398</v>
      </c>
      <c r="AE33" s="10">
        <v>8430.5808334448502</v>
      </c>
      <c r="AF33" s="10">
        <v>8563.0469131331702</v>
      </c>
      <c r="AG33" s="10">
        <v>8725.6057363639193</v>
      </c>
      <c r="AH33" s="10">
        <v>8958.8377740448996</v>
      </c>
      <c r="AI33" s="10">
        <v>9228.1027759246008</v>
      </c>
      <c r="AJ33" s="10">
        <v>9339.7621025393692</v>
      </c>
      <c r="AK33" s="10">
        <v>9529.2590967050492</v>
      </c>
      <c r="AL33" s="10">
        <v>9699.4636827199192</v>
      </c>
      <c r="AM33" s="10">
        <v>9862.1232492261406</v>
      </c>
      <c r="AN33" s="10">
        <v>10026.3990381201</v>
      </c>
      <c r="AO33" s="10">
        <v>10197.149101355801</v>
      </c>
      <c r="AP33" s="10">
        <v>10375.750231166399</v>
      </c>
      <c r="AQ33" s="10">
        <v>10590.075822319101</v>
      </c>
      <c r="AR33" s="10">
        <v>10821.6285411359</v>
      </c>
      <c r="AS33" s="10">
        <v>11058.435159431299</v>
      </c>
    </row>
    <row r="34" spans="1:45" x14ac:dyDescent="0.2">
      <c r="A34" s="10" t="s">
        <v>115</v>
      </c>
      <c r="B34" s="10" t="s">
        <v>121</v>
      </c>
      <c r="C34" s="10" t="s">
        <v>111</v>
      </c>
      <c r="D34" s="11"/>
      <c r="E34" s="10">
        <v>31806.45</v>
      </c>
      <c r="F34" s="10">
        <v>32624.76</v>
      </c>
      <c r="G34" s="10">
        <v>32362.160000000102</v>
      </c>
      <c r="H34" s="10">
        <v>33231.839999999997</v>
      </c>
      <c r="I34" s="10">
        <v>34085.19</v>
      </c>
      <c r="J34" s="10">
        <v>32835.680000000102</v>
      </c>
      <c r="K34" s="10">
        <v>31550.13</v>
      </c>
      <c r="L34" s="10">
        <v>30341.18</v>
      </c>
      <c r="M34" s="10">
        <v>30916.06</v>
      </c>
      <c r="N34" s="10">
        <v>29681.8</v>
      </c>
      <c r="O34" s="10">
        <v>33499.18</v>
      </c>
      <c r="P34" s="10">
        <v>26555.519999999899</v>
      </c>
      <c r="Q34" s="10">
        <v>29508.180000000099</v>
      </c>
      <c r="R34" s="10">
        <v>29621.75</v>
      </c>
      <c r="S34" s="10">
        <v>24393.03</v>
      </c>
      <c r="T34" s="10">
        <v>25587.42</v>
      </c>
      <c r="U34" s="10">
        <v>26300.5100000001</v>
      </c>
      <c r="V34" s="10">
        <v>25372.01</v>
      </c>
      <c r="W34" s="10">
        <v>26248.519999999899</v>
      </c>
      <c r="X34" s="10">
        <v>25254.65</v>
      </c>
      <c r="Y34" s="10">
        <v>25500.1</v>
      </c>
      <c r="Z34" s="10">
        <v>27376.770000000099</v>
      </c>
      <c r="AA34" s="10">
        <v>23347.845979659</v>
      </c>
      <c r="AB34" s="10">
        <v>21763.924230699798</v>
      </c>
      <c r="AC34" s="10">
        <v>22333.733151169301</v>
      </c>
      <c r="AD34" s="10">
        <v>22405.290692655599</v>
      </c>
      <c r="AE34" s="10">
        <v>22355.416647384201</v>
      </c>
      <c r="AF34" s="10">
        <v>22458.2683655935</v>
      </c>
      <c r="AG34" s="10">
        <v>22649.305993650702</v>
      </c>
      <c r="AH34" s="10">
        <v>23158.876314453501</v>
      </c>
      <c r="AI34" s="10">
        <v>23697.8070224599</v>
      </c>
      <c r="AJ34" s="10">
        <v>24399.507349234002</v>
      </c>
      <c r="AK34" s="10">
        <v>24715.824765555</v>
      </c>
      <c r="AL34" s="10">
        <v>24922.082762322301</v>
      </c>
      <c r="AM34" s="10">
        <v>25090.697834404898</v>
      </c>
      <c r="AN34" s="10">
        <v>25304.014084627499</v>
      </c>
      <c r="AO34" s="10">
        <v>25525.0974206762</v>
      </c>
      <c r="AP34" s="10">
        <v>25736.087503731502</v>
      </c>
      <c r="AQ34" s="10">
        <v>25920.576226066802</v>
      </c>
      <c r="AR34" s="10">
        <v>26096.108401565001</v>
      </c>
      <c r="AS34" s="10">
        <v>26296.6296328854</v>
      </c>
    </row>
    <row r="35" spans="1:45" x14ac:dyDescent="0.2">
      <c r="A35" s="10" t="s">
        <v>115</v>
      </c>
      <c r="B35" s="10" t="s">
        <v>122</v>
      </c>
      <c r="C35" s="10" t="s">
        <v>111</v>
      </c>
      <c r="D35" s="11"/>
      <c r="E35" s="10">
        <v>3239.39</v>
      </c>
      <c r="F35" s="10">
        <v>3526.9</v>
      </c>
      <c r="G35" s="10">
        <v>3087.45999999999</v>
      </c>
      <c r="H35" s="10">
        <v>3068.1800000000098</v>
      </c>
      <c r="I35" s="10">
        <v>3265.3300000000099</v>
      </c>
      <c r="J35" s="10">
        <v>3093.55</v>
      </c>
      <c r="K35" s="10">
        <v>3250.77000000001</v>
      </c>
      <c r="L35" s="10">
        <v>2876.8300000000099</v>
      </c>
      <c r="M35" s="10">
        <v>3033.46</v>
      </c>
      <c r="N35" s="10">
        <v>3013.14</v>
      </c>
      <c r="O35" s="10">
        <v>3427.74</v>
      </c>
      <c r="P35" s="10">
        <v>2669.02</v>
      </c>
      <c r="Q35" s="10">
        <v>2706.9000000000101</v>
      </c>
      <c r="R35" s="10">
        <v>2844.58</v>
      </c>
      <c r="S35" s="10">
        <v>2507.91</v>
      </c>
      <c r="T35" s="10">
        <v>2518.0800000000099</v>
      </c>
      <c r="U35" s="10">
        <v>2542.81</v>
      </c>
      <c r="V35" s="10">
        <v>2416.06</v>
      </c>
      <c r="W35" s="10">
        <v>2540.42</v>
      </c>
      <c r="X35" s="10">
        <v>2475.89</v>
      </c>
      <c r="Y35" s="10">
        <v>2396.5299999999902</v>
      </c>
      <c r="Z35" s="10">
        <v>2489.0800000000099</v>
      </c>
      <c r="AA35" s="10">
        <v>2300.3655610098399</v>
      </c>
      <c r="AB35" s="10">
        <v>2258.7740242765099</v>
      </c>
      <c r="AC35" s="10">
        <v>2210.2020707300899</v>
      </c>
      <c r="AD35" s="10">
        <v>2167.5911776498101</v>
      </c>
      <c r="AE35" s="10">
        <v>2149.4579585838501</v>
      </c>
      <c r="AF35" s="10">
        <v>2142.9872913689801</v>
      </c>
      <c r="AG35" s="10">
        <v>2137.8187801245499</v>
      </c>
      <c r="AH35" s="10">
        <v>2134.4638428309199</v>
      </c>
      <c r="AI35" s="10">
        <v>2132.7330881826301</v>
      </c>
      <c r="AJ35" s="10">
        <v>2123.3082178005202</v>
      </c>
      <c r="AK35" s="10">
        <v>2114.9235639019798</v>
      </c>
      <c r="AL35" s="10">
        <v>2101.8835141258</v>
      </c>
      <c r="AM35" s="10">
        <v>2094.4403733107501</v>
      </c>
      <c r="AN35" s="10">
        <v>2111.6012849530798</v>
      </c>
      <c r="AO35" s="10">
        <v>2111.1279055641598</v>
      </c>
      <c r="AP35" s="10">
        <v>2105.0752501768902</v>
      </c>
      <c r="AQ35" s="10">
        <v>2096.6916354382502</v>
      </c>
      <c r="AR35" s="10">
        <v>2088.6426700341499</v>
      </c>
      <c r="AS35" s="10">
        <v>2081.6334295556699</v>
      </c>
    </row>
    <row r="36" spans="1:45" x14ac:dyDescent="0.2">
      <c r="A36" s="10" t="s">
        <v>115</v>
      </c>
      <c r="B36" s="10" t="s">
        <v>123</v>
      </c>
      <c r="C36" s="10" t="s">
        <v>111</v>
      </c>
      <c r="D36" s="11"/>
      <c r="E36" s="10">
        <v>236.02</v>
      </c>
      <c r="F36" s="10">
        <v>240.44</v>
      </c>
      <c r="G36" s="10">
        <v>243.35</v>
      </c>
      <c r="H36" s="10">
        <v>247.06</v>
      </c>
      <c r="I36" s="10">
        <v>251.65</v>
      </c>
      <c r="J36" s="10">
        <v>317.8</v>
      </c>
      <c r="K36" s="10">
        <v>357.91</v>
      </c>
      <c r="L36" s="10">
        <v>399.73</v>
      </c>
      <c r="M36" s="10">
        <v>313.08999999999997</v>
      </c>
      <c r="N36" s="10">
        <v>344.09</v>
      </c>
      <c r="O36" s="10">
        <v>464.96</v>
      </c>
      <c r="P36" s="10">
        <v>436.74</v>
      </c>
      <c r="Q36" s="10">
        <v>529.1</v>
      </c>
      <c r="R36" s="10">
        <v>620.51</v>
      </c>
      <c r="S36" s="10">
        <v>602.15</v>
      </c>
      <c r="T36" s="10">
        <v>689.72</v>
      </c>
      <c r="U36" s="10">
        <v>751.8</v>
      </c>
      <c r="V36" s="10">
        <v>786.01</v>
      </c>
      <c r="W36" s="10">
        <v>885.20000000000095</v>
      </c>
      <c r="X36" s="10">
        <v>946.42</v>
      </c>
      <c r="Y36" s="10">
        <v>976.69</v>
      </c>
      <c r="Z36" s="10">
        <v>1126.8599999999999</v>
      </c>
      <c r="AA36" s="10">
        <v>994.564306785143</v>
      </c>
      <c r="AB36" s="10">
        <v>1030.84363569078</v>
      </c>
      <c r="AC36" s="10">
        <v>1078.73117992578</v>
      </c>
      <c r="AD36" s="10">
        <v>1118.15288762212</v>
      </c>
      <c r="AE36" s="10">
        <v>1152.2421799461499</v>
      </c>
      <c r="AF36" s="10">
        <v>1169.56751246262</v>
      </c>
      <c r="AG36" s="10">
        <v>1177.8915916246101</v>
      </c>
      <c r="AH36" s="10">
        <v>1183.5174930325099</v>
      </c>
      <c r="AI36" s="10">
        <v>1186.2445924195599</v>
      </c>
      <c r="AJ36" s="10">
        <v>1187.0938617238201</v>
      </c>
      <c r="AK36" s="10">
        <v>1186.8485740415099</v>
      </c>
      <c r="AL36" s="10">
        <v>1185.3060112727901</v>
      </c>
      <c r="AM36" s="10">
        <v>1179.21292249826</v>
      </c>
      <c r="AN36" s="10">
        <v>1106.9803864380399</v>
      </c>
      <c r="AO36" s="10">
        <v>1052.00346309979</v>
      </c>
      <c r="AP36" s="10">
        <v>1011.13906855146</v>
      </c>
      <c r="AQ36" s="10">
        <v>990.49457553651303</v>
      </c>
      <c r="AR36" s="10">
        <v>970.38622805037699</v>
      </c>
      <c r="AS36" s="10">
        <v>950.78122899047696</v>
      </c>
    </row>
    <row r="37" spans="1:45" x14ac:dyDescent="0.2">
      <c r="A37" s="10" t="s">
        <v>115</v>
      </c>
      <c r="B37" s="10" t="s">
        <v>124</v>
      </c>
      <c r="C37" s="10" t="s">
        <v>111</v>
      </c>
      <c r="D37" s="11"/>
      <c r="E37" s="10">
        <v>1908.22</v>
      </c>
      <c r="F37" s="10">
        <v>1837.15</v>
      </c>
      <c r="G37" s="10">
        <v>1425.07</v>
      </c>
      <c r="H37" s="10">
        <v>1158.94</v>
      </c>
      <c r="I37" s="10">
        <v>999.4</v>
      </c>
      <c r="J37" s="10">
        <v>697.24</v>
      </c>
      <c r="K37" s="10">
        <v>641.79</v>
      </c>
      <c r="L37" s="10">
        <v>680.12999999999897</v>
      </c>
      <c r="M37" s="10">
        <v>752.68</v>
      </c>
      <c r="N37" s="10">
        <v>713.349999999999</v>
      </c>
      <c r="O37" s="10">
        <v>765.33000000000095</v>
      </c>
      <c r="P37" s="10">
        <v>728.14</v>
      </c>
      <c r="Q37" s="10">
        <v>691.14</v>
      </c>
      <c r="R37" s="10">
        <v>706.53999999999905</v>
      </c>
      <c r="S37" s="10">
        <v>596.92999999999904</v>
      </c>
      <c r="T37" s="10">
        <v>584.75999999999897</v>
      </c>
      <c r="U37" s="10">
        <v>568.57000000000005</v>
      </c>
      <c r="V37" s="10">
        <v>542.94000000000096</v>
      </c>
      <c r="W37" s="10">
        <v>529.36</v>
      </c>
      <c r="X37" s="10">
        <v>478.969999999999</v>
      </c>
      <c r="Y37" s="10">
        <v>461.54000000000099</v>
      </c>
      <c r="Z37" s="10">
        <v>450.39000000000101</v>
      </c>
      <c r="AA37" s="10">
        <v>443.374557279621</v>
      </c>
      <c r="AB37" s="10">
        <v>431.48193637219498</v>
      </c>
      <c r="AC37" s="10">
        <v>418.26069521922801</v>
      </c>
      <c r="AD37" s="10">
        <v>422.332299188587</v>
      </c>
      <c r="AE37" s="10">
        <v>423.84943560565802</v>
      </c>
      <c r="AF37" s="10">
        <v>421.96111736526302</v>
      </c>
      <c r="AG37" s="10">
        <v>416.42919276191799</v>
      </c>
      <c r="AH37" s="10">
        <v>409.00086546007498</v>
      </c>
      <c r="AI37" s="10">
        <v>407.20167043554801</v>
      </c>
      <c r="AJ37" s="10">
        <v>399.03616271377399</v>
      </c>
      <c r="AK37" s="10">
        <v>394.63069566944301</v>
      </c>
      <c r="AL37" s="10">
        <v>377.28872593856602</v>
      </c>
      <c r="AM37" s="10">
        <v>361.10416567157699</v>
      </c>
      <c r="AN37" s="10">
        <v>348.55037641889697</v>
      </c>
      <c r="AO37" s="10">
        <v>333.21360239438798</v>
      </c>
      <c r="AP37" s="10">
        <v>316.713825334023</v>
      </c>
      <c r="AQ37" s="10">
        <v>299.934933570098</v>
      </c>
      <c r="AR37" s="10">
        <v>283.28696181219601</v>
      </c>
      <c r="AS37" s="10">
        <v>266.85904977111301</v>
      </c>
    </row>
    <row r="38" spans="1:45" ht="35" customHeight="1" x14ac:dyDescent="0.2">
      <c r="A38" s="10" t="s">
        <v>116</v>
      </c>
      <c r="B38" s="10" t="s">
        <v>120</v>
      </c>
      <c r="C38" s="10" t="s">
        <v>111</v>
      </c>
      <c r="D38" s="11"/>
      <c r="E38" s="10">
        <v>545.91999999999996</v>
      </c>
      <c r="F38" s="10">
        <v>455.98</v>
      </c>
      <c r="G38" s="10">
        <v>437.81</v>
      </c>
      <c r="H38" s="10">
        <v>467.25</v>
      </c>
      <c r="I38" s="10">
        <v>465.35</v>
      </c>
      <c r="J38" s="10">
        <v>431.61</v>
      </c>
      <c r="K38" s="10">
        <v>503.89</v>
      </c>
      <c r="L38" s="10">
        <v>424.53</v>
      </c>
      <c r="M38" s="10">
        <v>400.41</v>
      </c>
      <c r="N38" s="10">
        <v>310.83999999999997</v>
      </c>
      <c r="O38" s="10">
        <v>330.33</v>
      </c>
      <c r="P38" s="10">
        <v>331.2</v>
      </c>
      <c r="Q38" s="10">
        <v>307.7</v>
      </c>
      <c r="R38" s="10">
        <v>326.61</v>
      </c>
      <c r="S38" s="10">
        <v>325.58999999999997</v>
      </c>
      <c r="T38" s="10">
        <v>317.07</v>
      </c>
      <c r="U38" s="10">
        <v>243.35</v>
      </c>
      <c r="V38" s="10">
        <v>232.38</v>
      </c>
      <c r="W38" s="10">
        <v>220.14</v>
      </c>
      <c r="X38" s="10">
        <v>210.09</v>
      </c>
      <c r="Y38" s="10">
        <v>190.18</v>
      </c>
      <c r="Z38" s="10">
        <v>194.47</v>
      </c>
      <c r="AA38" s="10">
        <v>131.46042022565999</v>
      </c>
      <c r="AB38" s="10">
        <v>132.25934891523801</v>
      </c>
      <c r="AC38" s="10">
        <v>130.79393840436299</v>
      </c>
      <c r="AD38" s="10">
        <v>133.92421499676101</v>
      </c>
      <c r="AE38" s="10">
        <v>134.00236539659301</v>
      </c>
      <c r="AF38" s="10">
        <v>138.31785469970899</v>
      </c>
      <c r="AG38" s="10">
        <v>143.333093520636</v>
      </c>
      <c r="AH38" s="10">
        <v>143.09722974077101</v>
      </c>
      <c r="AI38" s="10">
        <v>143.76649949713899</v>
      </c>
      <c r="AJ38" s="10">
        <v>143.12271836076599</v>
      </c>
      <c r="AK38" s="10">
        <v>142.563258434728</v>
      </c>
      <c r="AL38" s="10">
        <v>142.474848323608</v>
      </c>
      <c r="AM38" s="10">
        <v>142.59076692841401</v>
      </c>
      <c r="AN38" s="10">
        <v>141.90696433885901</v>
      </c>
      <c r="AO38" s="10">
        <v>141.406827057052</v>
      </c>
      <c r="AP38" s="10">
        <v>142.22940140667799</v>
      </c>
      <c r="AQ38" s="10">
        <v>140.85754699997199</v>
      </c>
      <c r="AR38" s="10">
        <v>138.86363603222</v>
      </c>
      <c r="AS38" s="10">
        <v>138.689967687559</v>
      </c>
    </row>
    <row r="39" spans="1:45" x14ac:dyDescent="0.2">
      <c r="A39" s="10" t="s">
        <v>116</v>
      </c>
      <c r="B39" s="10" t="s">
        <v>121</v>
      </c>
      <c r="C39" s="10" t="s">
        <v>111</v>
      </c>
      <c r="D39" s="11"/>
      <c r="E39" s="10">
        <v>769.82</v>
      </c>
      <c r="F39" s="10">
        <v>731.04</v>
      </c>
      <c r="G39" s="10">
        <v>755.9</v>
      </c>
      <c r="H39" s="10">
        <v>887.99</v>
      </c>
      <c r="I39" s="10">
        <v>835.38</v>
      </c>
      <c r="J39" s="10">
        <v>726.85</v>
      </c>
      <c r="K39" s="10">
        <v>721.47</v>
      </c>
      <c r="L39" s="10">
        <v>629.65</v>
      </c>
      <c r="M39" s="10">
        <v>628.1</v>
      </c>
      <c r="N39" s="10">
        <v>459.68</v>
      </c>
      <c r="O39" s="10">
        <v>526.55999999999904</v>
      </c>
      <c r="P39" s="10">
        <v>501.73999999999899</v>
      </c>
      <c r="Q39" s="10">
        <v>437.71</v>
      </c>
      <c r="R39" s="10">
        <v>459.01</v>
      </c>
      <c r="S39" s="10">
        <v>468.97</v>
      </c>
      <c r="T39" s="10">
        <v>456.02</v>
      </c>
      <c r="U39" s="10">
        <v>382.08</v>
      </c>
      <c r="V39" s="10">
        <v>366.63</v>
      </c>
      <c r="W39" s="10">
        <v>370.87000000000103</v>
      </c>
      <c r="X39" s="10">
        <v>389.78</v>
      </c>
      <c r="Y39" s="10">
        <v>404.9</v>
      </c>
      <c r="Z39" s="10">
        <v>435.65</v>
      </c>
      <c r="AA39" s="10">
        <v>419.42743151485098</v>
      </c>
      <c r="AB39" s="10">
        <v>415.57513404838699</v>
      </c>
      <c r="AC39" s="10">
        <v>411.72283658192299</v>
      </c>
      <c r="AD39" s="10">
        <v>407.870539115459</v>
      </c>
      <c r="AE39" s="10">
        <v>404.018241648995</v>
      </c>
      <c r="AF39" s="10">
        <v>400.16594418253101</v>
      </c>
      <c r="AG39" s="10">
        <v>396.31364671606701</v>
      </c>
      <c r="AH39" s="10">
        <v>392.46134924960302</v>
      </c>
      <c r="AI39" s="10">
        <v>388.60905178313999</v>
      </c>
      <c r="AJ39" s="10">
        <v>384.75675431667599</v>
      </c>
      <c r="AK39" s="10">
        <v>380.904456850212</v>
      </c>
      <c r="AL39" s="10">
        <v>377.05215938374801</v>
      </c>
      <c r="AM39" s="10">
        <v>373.19986191728401</v>
      </c>
      <c r="AN39" s="10">
        <v>369.34756445082002</v>
      </c>
      <c r="AO39" s="10">
        <v>365.49526698435602</v>
      </c>
      <c r="AP39" s="10">
        <v>361.64296951789203</v>
      </c>
      <c r="AQ39" s="10">
        <v>357.79067205142798</v>
      </c>
      <c r="AR39" s="10">
        <v>353.93837458496398</v>
      </c>
      <c r="AS39" s="10">
        <v>350.08607711850101</v>
      </c>
    </row>
    <row r="40" spans="1:45" x14ac:dyDescent="0.2">
      <c r="A40" s="10" t="s">
        <v>116</v>
      </c>
      <c r="B40" s="10" t="s">
        <v>122</v>
      </c>
      <c r="C40" s="10" t="s">
        <v>111</v>
      </c>
      <c r="D40" s="11"/>
      <c r="E40" s="10">
        <v>149.69999999999999</v>
      </c>
      <c r="F40" s="10">
        <v>79.040000000000106</v>
      </c>
      <c r="G40" s="10">
        <v>81.84</v>
      </c>
      <c r="H40" s="10">
        <v>19.45</v>
      </c>
      <c r="I40" s="10">
        <v>34.619999999999997</v>
      </c>
      <c r="J40" s="10">
        <v>16.829999999999998</v>
      </c>
      <c r="K40" s="10">
        <v>19.670000000000002</v>
      </c>
      <c r="L40" s="10">
        <v>66.799999999999898</v>
      </c>
      <c r="M40" s="10">
        <v>6.5300000000000402</v>
      </c>
      <c r="N40" s="10">
        <v>7.9799999999999702</v>
      </c>
      <c r="O40" s="10">
        <v>6.3099999999999801</v>
      </c>
      <c r="P40" s="10">
        <v>4.04</v>
      </c>
      <c r="Q40" s="10">
        <v>5.19</v>
      </c>
      <c r="R40" s="10">
        <v>4.0999999999999996</v>
      </c>
      <c r="S40" s="10">
        <v>6.92</v>
      </c>
      <c r="T40" s="10">
        <v>6.04</v>
      </c>
      <c r="U40" s="10">
        <v>4.04</v>
      </c>
      <c r="V40" s="10">
        <v>5.14</v>
      </c>
      <c r="W40" s="10">
        <v>9.5</v>
      </c>
      <c r="X40" s="10">
        <v>9.9899999999999505</v>
      </c>
      <c r="Y40" s="10">
        <v>9.2200000000000095</v>
      </c>
      <c r="Z40" s="10">
        <v>9.84</v>
      </c>
      <c r="AA40" s="10">
        <v>8.0319713274890105</v>
      </c>
      <c r="AB40" s="10">
        <v>7.9641064594278701</v>
      </c>
      <c r="AC40" s="10">
        <v>7.8962415913667297</v>
      </c>
      <c r="AD40" s="10">
        <v>7.8283767233055901</v>
      </c>
      <c r="AE40" s="10">
        <v>7.7605118552444496</v>
      </c>
      <c r="AF40" s="10">
        <v>7.6926469871833199</v>
      </c>
      <c r="AG40" s="10">
        <v>7.6247821191221803</v>
      </c>
      <c r="AH40" s="10">
        <v>7.5569172510610398</v>
      </c>
      <c r="AI40" s="10">
        <v>7.4890523829999003</v>
      </c>
      <c r="AJ40" s="10">
        <v>7.4211875149387696</v>
      </c>
      <c r="AK40" s="10">
        <v>7.35332264687763</v>
      </c>
      <c r="AL40" s="10">
        <v>7.2854577788164896</v>
      </c>
      <c r="AM40" s="10">
        <v>7.21759291075535</v>
      </c>
      <c r="AN40" s="10">
        <v>7.1497280426942096</v>
      </c>
      <c r="AO40" s="10">
        <v>7.08186317463307</v>
      </c>
      <c r="AP40" s="10">
        <v>7.0139983065719402</v>
      </c>
      <c r="AQ40" s="10">
        <v>6.9461334385107998</v>
      </c>
      <c r="AR40" s="10">
        <v>6.8782685704496602</v>
      </c>
      <c r="AS40" s="10">
        <v>6.8104037023885198</v>
      </c>
    </row>
    <row r="41" spans="1:45" x14ac:dyDescent="0.2">
      <c r="A41" s="10" t="s">
        <v>116</v>
      </c>
      <c r="B41" s="10" t="s">
        <v>123</v>
      </c>
      <c r="C41" s="10" t="s">
        <v>111</v>
      </c>
      <c r="D41" s="11"/>
      <c r="E41" s="10">
        <v>0</v>
      </c>
      <c r="F41" s="10">
        <v>0</v>
      </c>
      <c r="G41" s="10">
        <v>0</v>
      </c>
      <c r="H41" s="10">
        <v>0</v>
      </c>
      <c r="I41" s="10">
        <v>0</v>
      </c>
      <c r="J41" s="10">
        <v>0</v>
      </c>
      <c r="K41" s="10">
        <v>0</v>
      </c>
      <c r="L41" s="10">
        <v>0</v>
      </c>
      <c r="M41" s="10">
        <v>0</v>
      </c>
      <c r="N41" s="10">
        <v>0</v>
      </c>
      <c r="O41" s="10">
        <v>0</v>
      </c>
      <c r="P41" s="10">
        <v>0</v>
      </c>
      <c r="Q41" s="10">
        <v>0</v>
      </c>
      <c r="R41" s="10">
        <v>0</v>
      </c>
      <c r="S41" s="10">
        <v>0</v>
      </c>
      <c r="T41" s="10">
        <v>0</v>
      </c>
      <c r="U41" s="10">
        <v>0</v>
      </c>
      <c r="V41" s="10">
        <v>0</v>
      </c>
      <c r="W41" s="10">
        <v>0</v>
      </c>
      <c r="X41" s="10">
        <v>1.77</v>
      </c>
      <c r="Y41" s="10">
        <v>1.59</v>
      </c>
      <c r="Z41" s="10">
        <v>1.93</v>
      </c>
      <c r="AA41" s="10">
        <v>1.93</v>
      </c>
      <c r="AB41" s="10">
        <v>1.93</v>
      </c>
      <c r="AC41" s="10">
        <v>1.93</v>
      </c>
      <c r="AD41" s="10">
        <v>1.93</v>
      </c>
      <c r="AE41" s="10">
        <v>1.93</v>
      </c>
      <c r="AF41" s="10">
        <v>1.93</v>
      </c>
      <c r="AG41" s="10">
        <v>1.93</v>
      </c>
      <c r="AH41" s="10">
        <v>1.93</v>
      </c>
      <c r="AI41" s="10">
        <v>1.93</v>
      </c>
      <c r="AJ41" s="10">
        <v>1.93</v>
      </c>
      <c r="AK41" s="10">
        <v>1.93</v>
      </c>
      <c r="AL41" s="10">
        <v>1.93</v>
      </c>
      <c r="AM41" s="10">
        <v>1.93</v>
      </c>
      <c r="AN41" s="10">
        <v>1.93</v>
      </c>
      <c r="AO41" s="10">
        <v>1.93</v>
      </c>
      <c r="AP41" s="10">
        <v>1.93</v>
      </c>
      <c r="AQ41" s="10">
        <v>1.93</v>
      </c>
      <c r="AR41" s="10">
        <v>1.93</v>
      </c>
      <c r="AS41" s="10">
        <v>1.93</v>
      </c>
    </row>
    <row r="42" spans="1:45" x14ac:dyDescent="0.2">
      <c r="A42" s="10" t="s">
        <v>116</v>
      </c>
      <c r="B42" s="10" t="s">
        <v>124</v>
      </c>
      <c r="C42" s="10" t="s">
        <v>111</v>
      </c>
      <c r="D42" s="11"/>
      <c r="E42" s="10">
        <v>779.298277443394</v>
      </c>
      <c r="F42" s="10">
        <v>879.89355211617499</v>
      </c>
      <c r="G42" s="10">
        <v>736.30935320531296</v>
      </c>
      <c r="H42" s="10">
        <v>572.23177605808701</v>
      </c>
      <c r="I42" s="10">
        <v>582.16298843985896</v>
      </c>
      <c r="J42" s="10">
        <v>585.56286447425202</v>
      </c>
      <c r="K42" s="10">
        <v>618.45993822814603</v>
      </c>
      <c r="L42" s="10">
        <v>654.70213343575006</v>
      </c>
      <c r="M42" s="10">
        <v>558.60182131243403</v>
      </c>
      <c r="N42" s="10">
        <v>452.86992210513199</v>
      </c>
      <c r="O42" s="10">
        <v>530.99105898466905</v>
      </c>
      <c r="P42" s="10">
        <v>442.56135250323598</v>
      </c>
      <c r="Q42" s="10">
        <v>448.17216766968397</v>
      </c>
      <c r="R42" s="10">
        <v>557.37347972712905</v>
      </c>
      <c r="S42" s="10">
        <v>558.19348400471097</v>
      </c>
      <c r="T42" s="10">
        <v>529.84447319342996</v>
      </c>
      <c r="U42" s="10">
        <v>338.88095442941699</v>
      </c>
      <c r="V42" s="10">
        <v>317.254176305611</v>
      </c>
      <c r="W42" s="10">
        <v>287.08085279355498</v>
      </c>
      <c r="X42" s="10">
        <v>385.96667622050199</v>
      </c>
      <c r="Y42" s="10">
        <v>415.23720741377701</v>
      </c>
      <c r="Z42" s="10">
        <v>439.38706697239002</v>
      </c>
      <c r="AA42" s="10">
        <v>398.72713715768299</v>
      </c>
      <c r="AB42" s="10">
        <v>403.21910773733799</v>
      </c>
      <c r="AC42" s="10">
        <v>409.05216358195599</v>
      </c>
      <c r="AD42" s="10">
        <v>417.97327960638</v>
      </c>
      <c r="AE42" s="10">
        <v>415.28413579289798</v>
      </c>
      <c r="AF42" s="10">
        <v>411.19910807632601</v>
      </c>
      <c r="AG42" s="10">
        <v>404.82762423263199</v>
      </c>
      <c r="AH42" s="10">
        <v>405.84437207845599</v>
      </c>
      <c r="AI42" s="10">
        <v>406.28191613530902</v>
      </c>
      <c r="AJ42" s="10">
        <v>405.82020822753498</v>
      </c>
      <c r="AK42" s="10">
        <v>403.794696331061</v>
      </c>
      <c r="AL42" s="10">
        <v>401.87978975408799</v>
      </c>
      <c r="AM42" s="10">
        <v>400.32657003371497</v>
      </c>
      <c r="AN42" s="10">
        <v>399.576394333895</v>
      </c>
      <c r="AO42" s="10">
        <v>398.53173137646797</v>
      </c>
      <c r="AP42" s="10">
        <v>397.24003391666201</v>
      </c>
      <c r="AQ42" s="10">
        <v>395.81000486484999</v>
      </c>
      <c r="AR42" s="10">
        <v>394.47922295381397</v>
      </c>
      <c r="AS42" s="10">
        <v>393.245795153769</v>
      </c>
    </row>
    <row r="43" spans="1:45" ht="35" customHeight="1" x14ac:dyDescent="0.2">
      <c r="A43" s="10" t="s">
        <v>117</v>
      </c>
      <c r="B43" s="10" t="s">
        <v>120</v>
      </c>
      <c r="C43" s="10" t="s">
        <v>111</v>
      </c>
      <c r="D43" s="11"/>
      <c r="E43" s="10">
        <v>9266.0300000000007</v>
      </c>
      <c r="F43" s="10">
        <v>9117.36</v>
      </c>
      <c r="G43" s="10">
        <v>9034.92</v>
      </c>
      <c r="H43" s="10">
        <v>8928.99</v>
      </c>
      <c r="I43" s="10">
        <v>9119.1200000000008</v>
      </c>
      <c r="J43" s="10">
        <v>9544.65</v>
      </c>
      <c r="K43" s="10">
        <v>9375.41</v>
      </c>
      <c r="L43" s="10">
        <v>9274.48</v>
      </c>
      <c r="M43" s="10">
        <v>9414.7900000000009</v>
      </c>
      <c r="N43" s="10">
        <v>8265.07</v>
      </c>
      <c r="O43" s="10">
        <v>8658.2800000000007</v>
      </c>
      <c r="P43" s="10">
        <v>8474.9699999999993</v>
      </c>
      <c r="Q43" s="10">
        <v>8157.97</v>
      </c>
      <c r="R43" s="10">
        <v>8012.24</v>
      </c>
      <c r="S43" s="10">
        <v>7671.38</v>
      </c>
      <c r="T43" s="10">
        <v>7674.19</v>
      </c>
      <c r="U43" s="10">
        <v>7780.38</v>
      </c>
      <c r="V43" s="10">
        <v>7704.71</v>
      </c>
      <c r="W43" s="10">
        <v>7851.34</v>
      </c>
      <c r="X43" s="10">
        <v>7717.86</v>
      </c>
      <c r="Y43" s="10">
        <v>7005.05</v>
      </c>
      <c r="Z43" s="10">
        <v>7123.47</v>
      </c>
      <c r="AA43" s="10">
        <v>7126.90681770216</v>
      </c>
      <c r="AB43" s="10">
        <v>6952.9849714034699</v>
      </c>
      <c r="AC43" s="10">
        <v>6924.4729441704403</v>
      </c>
      <c r="AD43" s="10">
        <v>7019.1514860780699</v>
      </c>
      <c r="AE43" s="10">
        <v>7021.43165467568</v>
      </c>
      <c r="AF43" s="10">
        <v>7017.4006573977103</v>
      </c>
      <c r="AG43" s="10">
        <v>7051.6002892973002</v>
      </c>
      <c r="AH43" s="10">
        <v>7098.0087477756697</v>
      </c>
      <c r="AI43" s="10">
        <v>7163.4837753678003</v>
      </c>
      <c r="AJ43" s="10">
        <v>7234.9495712504404</v>
      </c>
      <c r="AK43" s="10">
        <v>7309.2362667747302</v>
      </c>
      <c r="AL43" s="10">
        <v>7392.3923459016496</v>
      </c>
      <c r="AM43" s="10">
        <v>7487.4294590916697</v>
      </c>
      <c r="AN43" s="10">
        <v>7591.9526180691701</v>
      </c>
      <c r="AO43" s="10">
        <v>7712.6309309404796</v>
      </c>
      <c r="AP43" s="10">
        <v>7846.0441037738501</v>
      </c>
      <c r="AQ43" s="10">
        <v>7980.9737782577404</v>
      </c>
      <c r="AR43" s="10">
        <v>8118.1028056673204</v>
      </c>
      <c r="AS43" s="10">
        <v>8262.6239332248606</v>
      </c>
    </row>
    <row r="44" spans="1:45" x14ac:dyDescent="0.2">
      <c r="A44" s="10" t="s">
        <v>117</v>
      </c>
      <c r="B44" s="10" t="s">
        <v>121</v>
      </c>
      <c r="C44" s="10" t="s">
        <v>111</v>
      </c>
      <c r="D44" s="11"/>
      <c r="E44" s="10">
        <v>15003.26</v>
      </c>
      <c r="F44" s="10">
        <v>14732.67</v>
      </c>
      <c r="G44" s="10">
        <v>13445.79</v>
      </c>
      <c r="H44" s="10">
        <v>13404.06</v>
      </c>
      <c r="I44" s="10">
        <v>12402.22</v>
      </c>
      <c r="J44" s="10">
        <v>12294.73</v>
      </c>
      <c r="K44" s="10">
        <v>11706.82</v>
      </c>
      <c r="L44" s="10">
        <v>10836.44</v>
      </c>
      <c r="M44" s="10">
        <v>10401.6</v>
      </c>
      <c r="N44" s="10">
        <v>8685.93</v>
      </c>
      <c r="O44" s="10">
        <v>8868.8799999999992</v>
      </c>
      <c r="P44" s="10">
        <v>8505.5699999999906</v>
      </c>
      <c r="Q44" s="10">
        <v>8383.7800000000007</v>
      </c>
      <c r="R44" s="10">
        <v>8570.6500000000106</v>
      </c>
      <c r="S44" s="10">
        <v>8184.19</v>
      </c>
      <c r="T44" s="10">
        <v>7962.0199999999904</v>
      </c>
      <c r="U44" s="10">
        <v>8264.6200000000008</v>
      </c>
      <c r="V44" s="10">
        <v>8495.45999999999</v>
      </c>
      <c r="W44" s="10">
        <v>8578.9599999999991</v>
      </c>
      <c r="X44" s="10">
        <v>8715.3499999999894</v>
      </c>
      <c r="Y44" s="10">
        <v>8160.18</v>
      </c>
      <c r="Z44" s="10">
        <v>8744.8799999999992</v>
      </c>
      <c r="AA44" s="10">
        <v>8338.3498620294795</v>
      </c>
      <c r="AB44" s="10">
        <v>8095.7356337767797</v>
      </c>
      <c r="AC44" s="10">
        <v>7807.2795648248602</v>
      </c>
      <c r="AD44" s="10">
        <v>7653.8800223110502</v>
      </c>
      <c r="AE44" s="10">
        <v>7636.5974570469498</v>
      </c>
      <c r="AF44" s="10">
        <v>7606.2508109767004</v>
      </c>
      <c r="AG44" s="10">
        <v>7595.98632822533</v>
      </c>
      <c r="AH44" s="10">
        <v>7604.2026003282599</v>
      </c>
      <c r="AI44" s="10">
        <v>7622.3707116405103</v>
      </c>
      <c r="AJ44" s="10">
        <v>7655.1587850128699</v>
      </c>
      <c r="AK44" s="10">
        <v>7707.2901058584603</v>
      </c>
      <c r="AL44" s="10">
        <v>7782.2765071131398</v>
      </c>
      <c r="AM44" s="10">
        <v>7875.5830973113198</v>
      </c>
      <c r="AN44" s="10">
        <v>8014.6731324508501</v>
      </c>
      <c r="AO44" s="10">
        <v>8197.3904185454194</v>
      </c>
      <c r="AP44" s="10">
        <v>8431.1374173086697</v>
      </c>
      <c r="AQ44" s="10">
        <v>8630.7933157995903</v>
      </c>
      <c r="AR44" s="10">
        <v>8809.89197274855</v>
      </c>
      <c r="AS44" s="10">
        <v>8992.81552928155</v>
      </c>
    </row>
    <row r="45" spans="1:45" x14ac:dyDescent="0.2">
      <c r="A45" s="10" t="s">
        <v>117</v>
      </c>
      <c r="B45" s="10" t="s">
        <v>122</v>
      </c>
      <c r="C45" s="10" t="s">
        <v>111</v>
      </c>
      <c r="D45" s="11"/>
      <c r="E45" s="10">
        <v>5889.79</v>
      </c>
      <c r="F45" s="10">
        <v>6532.01</v>
      </c>
      <c r="G45" s="10">
        <v>6166.42</v>
      </c>
      <c r="H45" s="10">
        <v>6879.76</v>
      </c>
      <c r="I45" s="10">
        <v>6883.82</v>
      </c>
      <c r="J45" s="10">
        <v>6265.35</v>
      </c>
      <c r="K45" s="10">
        <v>6079.69</v>
      </c>
      <c r="L45" s="10">
        <v>6028.56</v>
      </c>
      <c r="M45" s="10">
        <v>5888.63</v>
      </c>
      <c r="N45" s="10">
        <v>5143.6099999999997</v>
      </c>
      <c r="O45" s="10">
        <v>5475.92</v>
      </c>
      <c r="P45" s="10">
        <v>4495.91</v>
      </c>
      <c r="Q45" s="10">
        <v>4663.45</v>
      </c>
      <c r="R45" s="10">
        <v>4051.56</v>
      </c>
      <c r="S45" s="10">
        <v>4231.3599999999997</v>
      </c>
      <c r="T45" s="10">
        <v>4205.8500000000004</v>
      </c>
      <c r="U45" s="10">
        <v>2326.46</v>
      </c>
      <c r="V45" s="10">
        <v>2639.88</v>
      </c>
      <c r="W45" s="10">
        <v>2579.65</v>
      </c>
      <c r="X45" s="10">
        <v>2657.33</v>
      </c>
      <c r="Y45" s="10">
        <v>2434.0100000000002</v>
      </c>
      <c r="Z45" s="10">
        <v>2562.3000000000002</v>
      </c>
      <c r="AA45" s="10">
        <v>2596.6786403278802</v>
      </c>
      <c r="AB45" s="10">
        <v>2550.61930312808</v>
      </c>
      <c r="AC45" s="10">
        <v>2503.0935567767801</v>
      </c>
      <c r="AD45" s="10">
        <v>2496.2220818286501</v>
      </c>
      <c r="AE45" s="10">
        <v>2489.9454064515198</v>
      </c>
      <c r="AF45" s="10">
        <v>2491.75691182729</v>
      </c>
      <c r="AG45" s="10">
        <v>2499.0736389877402</v>
      </c>
      <c r="AH45" s="10">
        <v>2504.79606423116</v>
      </c>
      <c r="AI45" s="10">
        <v>2513.3360451184499</v>
      </c>
      <c r="AJ45" s="10">
        <v>2522.8489630726899</v>
      </c>
      <c r="AK45" s="10">
        <v>2537.8439758006198</v>
      </c>
      <c r="AL45" s="10">
        <v>2564.98212925198</v>
      </c>
      <c r="AM45" s="10">
        <v>2601.3695068801599</v>
      </c>
      <c r="AN45" s="10">
        <v>2655.9023893559702</v>
      </c>
      <c r="AO45" s="10">
        <v>2706.2167428072999</v>
      </c>
      <c r="AP45" s="10">
        <v>2776.8266140545902</v>
      </c>
      <c r="AQ45" s="10">
        <v>2823.6650032952002</v>
      </c>
      <c r="AR45" s="10">
        <v>2853.9599769380602</v>
      </c>
      <c r="AS45" s="10">
        <v>2879.6954853001798</v>
      </c>
    </row>
    <row r="46" spans="1:45" x14ac:dyDescent="0.2">
      <c r="A46" s="10" t="s">
        <v>117</v>
      </c>
      <c r="B46" s="10" t="s">
        <v>123</v>
      </c>
      <c r="C46" s="10" t="s">
        <v>111</v>
      </c>
      <c r="D46" s="11"/>
      <c r="E46" s="10">
        <v>264.06000000000103</v>
      </c>
      <c r="F46" s="10">
        <v>243.069999999999</v>
      </c>
      <c r="G46" s="10">
        <v>250.030000000001</v>
      </c>
      <c r="H46" s="10">
        <v>266.68999999999897</v>
      </c>
      <c r="I46" s="10">
        <v>265.23999999999899</v>
      </c>
      <c r="J46" s="10">
        <v>200.76</v>
      </c>
      <c r="K46" s="10">
        <v>213.49</v>
      </c>
      <c r="L46" s="10">
        <v>276.33000000000101</v>
      </c>
      <c r="M46" s="10">
        <v>414.19999999999902</v>
      </c>
      <c r="N46" s="10">
        <v>414.77</v>
      </c>
      <c r="O46" s="10">
        <v>471.900000000001</v>
      </c>
      <c r="P46" s="10">
        <v>530.85999999999899</v>
      </c>
      <c r="Q46" s="10">
        <v>488.17999999999898</v>
      </c>
      <c r="R46" s="10">
        <v>575.69000000000096</v>
      </c>
      <c r="S46" s="10">
        <v>593.16999999999996</v>
      </c>
      <c r="T46" s="10">
        <v>1112.68</v>
      </c>
      <c r="U46" s="10">
        <v>1194.1400000000001</v>
      </c>
      <c r="V46" s="10">
        <v>1232.8499999999999</v>
      </c>
      <c r="W46" s="10">
        <v>1432.5</v>
      </c>
      <c r="X46" s="10">
        <v>1520.28</v>
      </c>
      <c r="Y46" s="10">
        <v>1701.55</v>
      </c>
      <c r="Z46" s="10">
        <v>1669.63</v>
      </c>
      <c r="AA46" s="10">
        <v>1782.9981326882801</v>
      </c>
      <c r="AB46" s="10">
        <v>1795.13148243258</v>
      </c>
      <c r="AC46" s="10">
        <v>1808.7506627600101</v>
      </c>
      <c r="AD46" s="10">
        <v>1859.97282777639</v>
      </c>
      <c r="AE46" s="10">
        <v>1873.2807996505001</v>
      </c>
      <c r="AF46" s="10">
        <v>1878.96490388804</v>
      </c>
      <c r="AG46" s="10">
        <v>1893.0818706120399</v>
      </c>
      <c r="AH46" s="10">
        <v>1902.2736376784601</v>
      </c>
      <c r="AI46" s="10">
        <v>1912.47168527297</v>
      </c>
      <c r="AJ46" s="10">
        <v>1923.39513015531</v>
      </c>
      <c r="AK46" s="10">
        <v>1917.6583784465299</v>
      </c>
      <c r="AL46" s="10">
        <v>1883.6680816708399</v>
      </c>
      <c r="AM46" s="10">
        <v>1833.66893395446</v>
      </c>
      <c r="AN46" s="10">
        <v>1724.78210305632</v>
      </c>
      <c r="AO46" s="10">
        <v>1613.91654306789</v>
      </c>
      <c r="AP46" s="10">
        <v>1439.06940524385</v>
      </c>
      <c r="AQ46" s="10">
        <v>1348.3116364407399</v>
      </c>
      <c r="AR46" s="10">
        <v>1323.02251916716</v>
      </c>
      <c r="AS46" s="10">
        <v>1318.2554386373699</v>
      </c>
    </row>
    <row r="47" spans="1:45" x14ac:dyDescent="0.2">
      <c r="A47" s="10" t="s">
        <v>117</v>
      </c>
      <c r="B47" s="10" t="s">
        <v>124</v>
      </c>
      <c r="C47" s="10" t="s">
        <v>111</v>
      </c>
      <c r="D47" s="11"/>
      <c r="E47" s="10">
        <v>1738.870001</v>
      </c>
      <c r="F47" s="10">
        <v>1526.380001</v>
      </c>
      <c r="G47" s="10">
        <v>1534.7100009999999</v>
      </c>
      <c r="H47" s="10">
        <v>1519.4700009999999</v>
      </c>
      <c r="I47" s="10">
        <v>1492.2100009999999</v>
      </c>
      <c r="J47" s="10">
        <v>1406.070001</v>
      </c>
      <c r="K47" s="10">
        <v>1394.3000010000001</v>
      </c>
      <c r="L47" s="10">
        <v>1452.7900010000001</v>
      </c>
      <c r="M47" s="10">
        <v>1485.99</v>
      </c>
      <c r="N47" s="10">
        <v>1183.43</v>
      </c>
      <c r="O47" s="10">
        <v>1319.31</v>
      </c>
      <c r="P47" s="10">
        <v>1197.99</v>
      </c>
      <c r="Q47" s="10">
        <v>1225.49</v>
      </c>
      <c r="R47" s="10">
        <v>1591.39</v>
      </c>
      <c r="S47" s="10">
        <v>1634.41</v>
      </c>
      <c r="T47" s="10">
        <v>1360.55</v>
      </c>
      <c r="U47" s="10">
        <v>1279.68</v>
      </c>
      <c r="V47" s="10">
        <v>1103.58</v>
      </c>
      <c r="W47" s="10">
        <v>1083.55</v>
      </c>
      <c r="X47" s="10">
        <v>923.07</v>
      </c>
      <c r="Y47" s="10">
        <v>825.34</v>
      </c>
      <c r="Z47" s="10">
        <v>868.04</v>
      </c>
      <c r="AA47" s="10">
        <v>931.525987513627</v>
      </c>
      <c r="AB47" s="10">
        <v>874.25813670086404</v>
      </c>
      <c r="AC47" s="10">
        <v>836.12944673326399</v>
      </c>
      <c r="AD47" s="10">
        <v>832.63939149608302</v>
      </c>
      <c r="AE47" s="10">
        <v>823.48032960685396</v>
      </c>
      <c r="AF47" s="10">
        <v>825.739691037733</v>
      </c>
      <c r="AG47" s="10">
        <v>831.82025217605803</v>
      </c>
      <c r="AH47" s="10">
        <v>834.96020573717794</v>
      </c>
      <c r="AI47" s="10">
        <v>841.47224322862201</v>
      </c>
      <c r="AJ47" s="10">
        <v>848.75374210638495</v>
      </c>
      <c r="AK47" s="10">
        <v>856.18477069084804</v>
      </c>
      <c r="AL47" s="10">
        <v>865.299929285953</v>
      </c>
      <c r="AM47" s="10">
        <v>875.38296093586905</v>
      </c>
      <c r="AN47" s="10">
        <v>886.68236210698694</v>
      </c>
      <c r="AO47" s="10">
        <v>900.31486535504303</v>
      </c>
      <c r="AP47" s="10">
        <v>916.02198467944197</v>
      </c>
      <c r="AQ47" s="10">
        <v>931.57685018438099</v>
      </c>
      <c r="AR47" s="10">
        <v>947.45686653184805</v>
      </c>
      <c r="AS47" s="10">
        <v>963.985292348803</v>
      </c>
    </row>
    <row r="48" spans="1:45" ht="35" customHeight="1" x14ac:dyDescent="0.2">
      <c r="A48" s="10" t="s">
        <v>118</v>
      </c>
      <c r="B48" s="10" t="s">
        <v>120</v>
      </c>
      <c r="C48" s="10" t="s">
        <v>111</v>
      </c>
      <c r="D48" s="11"/>
      <c r="E48" s="10">
        <v>1798.19</v>
      </c>
      <c r="F48" s="10">
        <v>1814.7</v>
      </c>
      <c r="G48" s="10">
        <v>1750.37</v>
      </c>
      <c r="H48" s="10">
        <v>1756.1</v>
      </c>
      <c r="I48" s="10">
        <v>1733.23</v>
      </c>
      <c r="J48" s="10">
        <v>1722.09</v>
      </c>
      <c r="K48" s="10">
        <v>1720.74</v>
      </c>
      <c r="L48" s="10">
        <v>1727.2</v>
      </c>
      <c r="M48" s="10">
        <v>1750.21</v>
      </c>
      <c r="N48" s="10">
        <v>1671.68</v>
      </c>
      <c r="O48" s="10">
        <v>1642.31</v>
      </c>
      <c r="P48" s="10">
        <v>1581.87</v>
      </c>
      <c r="Q48" s="10">
        <v>1625.33</v>
      </c>
      <c r="R48" s="10">
        <v>1616.72</v>
      </c>
      <c r="S48" s="10">
        <v>1590.86</v>
      </c>
      <c r="T48" s="10">
        <v>1665.65</v>
      </c>
      <c r="U48" s="10">
        <v>1694.57</v>
      </c>
      <c r="V48" s="10">
        <v>1697.82</v>
      </c>
      <c r="W48" s="10">
        <v>1569.07</v>
      </c>
      <c r="X48" s="10">
        <v>1535.98</v>
      </c>
      <c r="Y48" s="10">
        <v>1427.01</v>
      </c>
      <c r="Z48" s="10">
        <v>1423.12</v>
      </c>
      <c r="AA48" s="10">
        <v>1382.99501270992</v>
      </c>
      <c r="AB48" s="10">
        <v>1352.9057668902001</v>
      </c>
      <c r="AC48" s="10">
        <v>1321.1082368535799</v>
      </c>
      <c r="AD48" s="10">
        <v>1286.0234613924199</v>
      </c>
      <c r="AE48" s="10">
        <v>1282.0776290972401</v>
      </c>
      <c r="AF48" s="10">
        <v>1262.1198380292001</v>
      </c>
      <c r="AG48" s="10">
        <v>1253.9072042110399</v>
      </c>
      <c r="AH48" s="10">
        <v>1242.29826523375</v>
      </c>
      <c r="AI48" s="10">
        <v>1234.88644105343</v>
      </c>
      <c r="AJ48" s="10">
        <v>1230.9344413981601</v>
      </c>
      <c r="AK48" s="10">
        <v>1227.86179994555</v>
      </c>
      <c r="AL48" s="10">
        <v>1226.87010608744</v>
      </c>
      <c r="AM48" s="10">
        <v>1226.7403341752899</v>
      </c>
      <c r="AN48" s="10">
        <v>1231.87885944706</v>
      </c>
      <c r="AO48" s="10">
        <v>1242.23491143667</v>
      </c>
      <c r="AP48" s="10">
        <v>1252.96094950464</v>
      </c>
      <c r="AQ48" s="10">
        <v>1261.2312180066101</v>
      </c>
      <c r="AR48" s="10">
        <v>1268.9014320359499</v>
      </c>
      <c r="AS48" s="10">
        <v>1270.57806545719</v>
      </c>
    </row>
    <row r="49" spans="1:45" x14ac:dyDescent="0.2">
      <c r="A49" s="10" t="s">
        <v>118</v>
      </c>
      <c r="B49" s="10" t="s">
        <v>121</v>
      </c>
      <c r="C49" s="10" t="s">
        <v>111</v>
      </c>
      <c r="D49" s="11"/>
      <c r="E49" s="10">
        <v>3830.7799999999802</v>
      </c>
      <c r="F49" s="10">
        <v>3975.24</v>
      </c>
      <c r="G49" s="10">
        <v>3697.1899999999901</v>
      </c>
      <c r="H49" s="10">
        <v>3814.4899999999798</v>
      </c>
      <c r="I49" s="10">
        <v>4465.5500000000102</v>
      </c>
      <c r="J49" s="10">
        <v>4326.6799999999803</v>
      </c>
      <c r="K49" s="10">
        <v>3938.3399999999901</v>
      </c>
      <c r="L49" s="10">
        <v>3649.56</v>
      </c>
      <c r="M49" s="10">
        <v>3834.8099999999899</v>
      </c>
      <c r="N49" s="10">
        <v>3458.49</v>
      </c>
      <c r="O49" s="10">
        <v>3780.99999999999</v>
      </c>
      <c r="P49" s="10">
        <v>3065.73</v>
      </c>
      <c r="Q49" s="10">
        <v>3553.1700000000101</v>
      </c>
      <c r="R49" s="10">
        <v>3632.9000000000101</v>
      </c>
      <c r="S49" s="10">
        <v>3007.08</v>
      </c>
      <c r="T49" s="10">
        <v>3174.8900000000099</v>
      </c>
      <c r="U49" s="10">
        <v>3221.89</v>
      </c>
      <c r="V49" s="10">
        <v>3041.48000000001</v>
      </c>
      <c r="W49" s="10">
        <v>3067.4400000000101</v>
      </c>
      <c r="X49" s="10">
        <v>3096.2800000000202</v>
      </c>
      <c r="Y49" s="10">
        <v>2860.81</v>
      </c>
      <c r="Z49" s="10">
        <v>3014.5500000000102</v>
      </c>
      <c r="AA49" s="10">
        <v>2921.46240896379</v>
      </c>
      <c r="AB49" s="10">
        <v>2934.9101817095002</v>
      </c>
      <c r="AC49" s="10">
        <v>2885.0150142821199</v>
      </c>
      <c r="AD49" s="10">
        <v>2856.6168907167898</v>
      </c>
      <c r="AE49" s="10">
        <v>2910.41511793667</v>
      </c>
      <c r="AF49" s="10">
        <v>2974.3852220167</v>
      </c>
      <c r="AG49" s="10">
        <v>3044.07467842609</v>
      </c>
      <c r="AH49" s="10">
        <v>3091.0307912579501</v>
      </c>
      <c r="AI49" s="10">
        <v>3120.9043118381601</v>
      </c>
      <c r="AJ49" s="10">
        <v>3155.4129570867999</v>
      </c>
      <c r="AK49" s="10">
        <v>3182.76036955378</v>
      </c>
      <c r="AL49" s="10">
        <v>3211.2662295792002</v>
      </c>
      <c r="AM49" s="10">
        <v>3240.4047402286201</v>
      </c>
      <c r="AN49" s="10">
        <v>3278.9443653981598</v>
      </c>
      <c r="AO49" s="10">
        <v>3319.4268984826799</v>
      </c>
      <c r="AP49" s="10">
        <v>3360.3338411734098</v>
      </c>
      <c r="AQ49" s="10">
        <v>3397.0202718280202</v>
      </c>
      <c r="AR49" s="10">
        <v>3433.8659095015901</v>
      </c>
      <c r="AS49" s="10">
        <v>3465.3232971421899</v>
      </c>
    </row>
    <row r="50" spans="1:45" x14ac:dyDescent="0.2">
      <c r="A50" s="10" t="s">
        <v>118</v>
      </c>
      <c r="B50" s="10" t="s">
        <v>122</v>
      </c>
      <c r="C50" s="10" t="s">
        <v>111</v>
      </c>
      <c r="D50" s="11"/>
      <c r="E50" s="10">
        <v>1043.73</v>
      </c>
      <c r="F50" s="10">
        <v>845.43</v>
      </c>
      <c r="G50" s="10">
        <v>742.72</v>
      </c>
      <c r="H50" s="10">
        <v>399.12</v>
      </c>
      <c r="I50" s="10">
        <v>503.85</v>
      </c>
      <c r="J50" s="10">
        <v>542.55999999999995</v>
      </c>
      <c r="K50" s="10">
        <v>489.990000000002</v>
      </c>
      <c r="L50" s="10">
        <v>487.48999999999802</v>
      </c>
      <c r="M50" s="10">
        <v>468.24999999999898</v>
      </c>
      <c r="N50" s="10">
        <v>372.76</v>
      </c>
      <c r="O50" s="10">
        <v>313.64</v>
      </c>
      <c r="P50" s="10">
        <v>365.75</v>
      </c>
      <c r="Q50" s="10">
        <v>321.41000000000003</v>
      </c>
      <c r="R50" s="10">
        <v>299.62</v>
      </c>
      <c r="S50" s="10">
        <v>334.23</v>
      </c>
      <c r="T50" s="10">
        <v>360.2</v>
      </c>
      <c r="U50" s="10">
        <v>789.34000000000106</v>
      </c>
      <c r="V50" s="10">
        <v>706.680000000002</v>
      </c>
      <c r="W50" s="10">
        <v>746.64000000000101</v>
      </c>
      <c r="X50" s="10">
        <v>735.94</v>
      </c>
      <c r="Y50" s="10">
        <v>709.32999999999902</v>
      </c>
      <c r="Z50" s="10">
        <v>713.02999999999804</v>
      </c>
      <c r="AA50" s="10">
        <v>711.528154647826</v>
      </c>
      <c r="AB50" s="10">
        <v>710.26823353209397</v>
      </c>
      <c r="AC50" s="10">
        <v>709.262190612827</v>
      </c>
      <c r="AD50" s="10">
        <v>711.35284445926004</v>
      </c>
      <c r="AE50" s="10">
        <v>713.47424043211197</v>
      </c>
      <c r="AF50" s="10">
        <v>715.65694831221003</v>
      </c>
      <c r="AG50" s="10">
        <v>718.82599956850197</v>
      </c>
      <c r="AH50" s="10">
        <v>720.98396061910705</v>
      </c>
      <c r="AI50" s="10">
        <v>723.078085450412</v>
      </c>
      <c r="AJ50" s="10">
        <v>725.06056779866003</v>
      </c>
      <c r="AK50" s="10">
        <v>727.34117560653203</v>
      </c>
      <c r="AL50" s="10">
        <v>730.57624823906804</v>
      </c>
      <c r="AM50" s="10">
        <v>734.87580401907803</v>
      </c>
      <c r="AN50" s="10">
        <v>740.76201750931705</v>
      </c>
      <c r="AO50" s="10">
        <v>745.07967221301396</v>
      </c>
      <c r="AP50" s="10">
        <v>750.31735632046696</v>
      </c>
      <c r="AQ50" s="10">
        <v>753.91248111923301</v>
      </c>
      <c r="AR50" s="10">
        <v>756.41849404636002</v>
      </c>
      <c r="AS50" s="10">
        <v>758.632631796444</v>
      </c>
    </row>
    <row r="51" spans="1:45" x14ac:dyDescent="0.2">
      <c r="A51" s="10" t="s">
        <v>118</v>
      </c>
      <c r="B51" s="10" t="s">
        <v>123</v>
      </c>
      <c r="C51" s="10" t="s">
        <v>111</v>
      </c>
      <c r="D51" s="11"/>
      <c r="E51" s="10">
        <v>88.369999999999905</v>
      </c>
      <c r="F51" s="10">
        <v>89.710000000000093</v>
      </c>
      <c r="G51" s="10">
        <v>96.84</v>
      </c>
      <c r="H51" s="10">
        <v>104.18</v>
      </c>
      <c r="I51" s="10">
        <v>104.15</v>
      </c>
      <c r="J51" s="10">
        <v>104.57</v>
      </c>
      <c r="K51" s="10">
        <v>83.200000000000102</v>
      </c>
      <c r="L51" s="10">
        <v>88.530000000000101</v>
      </c>
      <c r="M51" s="10">
        <v>74.53</v>
      </c>
      <c r="N51" s="10">
        <v>83.7</v>
      </c>
      <c r="O51" s="10">
        <v>101.42</v>
      </c>
      <c r="P51" s="10">
        <v>93.909999999999897</v>
      </c>
      <c r="Q51" s="10">
        <v>88.639999999999901</v>
      </c>
      <c r="R51" s="10">
        <v>123.9</v>
      </c>
      <c r="S51" s="10">
        <v>119.12</v>
      </c>
      <c r="T51" s="10">
        <v>42.400000000000098</v>
      </c>
      <c r="U51" s="10">
        <v>27.319999999999901</v>
      </c>
      <c r="V51" s="10">
        <v>60.839999999999897</v>
      </c>
      <c r="W51" s="10">
        <v>44.673536903380104</v>
      </c>
      <c r="X51" s="10">
        <v>59.218858600094897</v>
      </c>
      <c r="Y51" s="10">
        <v>59.4363948157553</v>
      </c>
      <c r="Z51" s="10">
        <v>62.812722258089302</v>
      </c>
      <c r="AA51" s="10">
        <v>65.367203533542806</v>
      </c>
      <c r="AB51" s="10">
        <v>69.032890822997004</v>
      </c>
      <c r="AC51" s="10">
        <v>75.446207863260298</v>
      </c>
      <c r="AD51" s="10">
        <v>80.750826730157101</v>
      </c>
      <c r="AE51" s="10">
        <v>83.105108933809603</v>
      </c>
      <c r="AF51" s="10">
        <v>84.312750662459806</v>
      </c>
      <c r="AG51" s="10">
        <v>85.616999366576906</v>
      </c>
      <c r="AH51" s="10">
        <v>86.576030632088205</v>
      </c>
      <c r="AI51" s="10">
        <v>87.147344450805804</v>
      </c>
      <c r="AJ51" s="10">
        <v>87.496971376125501</v>
      </c>
      <c r="AK51" s="10">
        <v>86.594857216963305</v>
      </c>
      <c r="AL51" s="10">
        <v>82.933975590711398</v>
      </c>
      <c r="AM51" s="10">
        <v>76.453528004621106</v>
      </c>
      <c r="AN51" s="10">
        <v>59.715090667947898</v>
      </c>
      <c r="AO51" s="10">
        <v>45.102894672854198</v>
      </c>
      <c r="AP51" s="10">
        <v>28.472267647582399</v>
      </c>
      <c r="AQ51" s="10">
        <v>19.7682854640247</v>
      </c>
      <c r="AR51" s="10">
        <v>14.3626568105178</v>
      </c>
      <c r="AS51" s="10">
        <v>10.2803077126904</v>
      </c>
    </row>
    <row r="52" spans="1:45" x14ac:dyDescent="0.2">
      <c r="A52" s="10" t="s">
        <v>118</v>
      </c>
      <c r="B52" s="10" t="s">
        <v>124</v>
      </c>
      <c r="C52" s="10" t="s">
        <v>111</v>
      </c>
      <c r="D52" s="11"/>
      <c r="E52" s="10">
        <v>41.88</v>
      </c>
      <c r="F52" s="10">
        <v>33.550000000000203</v>
      </c>
      <c r="G52" s="10">
        <v>5.2400000000001699</v>
      </c>
      <c r="H52" s="10">
        <v>7.6699999999998001</v>
      </c>
      <c r="I52" s="10">
        <v>9.0100000000000797</v>
      </c>
      <c r="J52" s="10">
        <v>26.5100000000003</v>
      </c>
      <c r="K52" s="10">
        <v>13.0899999999999</v>
      </c>
      <c r="L52" s="10">
        <v>9.9900000000002702</v>
      </c>
      <c r="M52" s="10">
        <v>9.3500000000000192</v>
      </c>
      <c r="N52" s="10">
        <v>16.7100000000002</v>
      </c>
      <c r="O52" s="10">
        <v>19.899999999999999</v>
      </c>
      <c r="P52" s="10">
        <v>18.150000000000201</v>
      </c>
      <c r="Q52" s="10">
        <v>8.1699999999998294</v>
      </c>
      <c r="R52" s="10">
        <v>16.630000000000202</v>
      </c>
      <c r="S52" s="10">
        <v>17.11</v>
      </c>
      <c r="T52" s="10">
        <v>18.05</v>
      </c>
      <c r="U52" s="10">
        <v>19.82</v>
      </c>
      <c r="V52" s="10">
        <v>18.440000000000001</v>
      </c>
      <c r="W52" s="10">
        <v>17.920000000000002</v>
      </c>
      <c r="X52" s="10">
        <v>13.07</v>
      </c>
      <c r="Y52" s="10">
        <v>12.98</v>
      </c>
      <c r="Z52" s="10">
        <v>13.65</v>
      </c>
      <c r="AA52" s="10">
        <v>11.6141112409475</v>
      </c>
      <c r="AB52" s="10">
        <v>10.2573173152458</v>
      </c>
      <c r="AC52" s="10">
        <v>8.8037484660747793</v>
      </c>
      <c r="AD52" s="10">
        <v>7.4602246439544802</v>
      </c>
      <c r="AE52" s="10">
        <v>6.7533996840707502</v>
      </c>
      <c r="AF52" s="10">
        <v>5.7979355006941597</v>
      </c>
      <c r="AG52" s="10">
        <v>5.0809450556962199</v>
      </c>
      <c r="AH52" s="10">
        <v>4.2877465053022199</v>
      </c>
      <c r="AI52" s="10">
        <v>3.5702833217146401</v>
      </c>
      <c r="AJ52" s="10">
        <v>2.9504075335228999</v>
      </c>
      <c r="AK52" s="10">
        <v>2.36991803769252</v>
      </c>
      <c r="AL52" s="10">
        <v>1.87995003146916</v>
      </c>
      <c r="AM52" s="10">
        <v>1.4639169914748</v>
      </c>
      <c r="AN52" s="10">
        <v>1.1369410515487199</v>
      </c>
      <c r="AO52" s="10">
        <v>0.85360645451341499</v>
      </c>
      <c r="AP52" s="10">
        <v>0.66830844552462398</v>
      </c>
      <c r="AQ52" s="10">
        <v>0.441166813491365</v>
      </c>
      <c r="AR52" s="10">
        <v>0.19923267892768501</v>
      </c>
      <c r="AS52" s="10">
        <v>0</v>
      </c>
    </row>
    <row r="53" spans="1:45" ht="35" customHeight="1" x14ac:dyDescent="0.2">
      <c r="A53" s="10" t="s">
        <v>119</v>
      </c>
      <c r="B53" s="10" t="s">
        <v>120</v>
      </c>
      <c r="C53" s="10" t="s">
        <v>111</v>
      </c>
      <c r="D53" s="11"/>
      <c r="E53" s="10">
        <v>355.68656193144199</v>
      </c>
      <c r="F53" s="10">
        <v>355.68656193144199</v>
      </c>
      <c r="G53" s="10">
        <v>340.62919934992902</v>
      </c>
      <c r="H53" s="10">
        <v>330.88418359882002</v>
      </c>
      <c r="I53" s="10">
        <v>347.280000000001</v>
      </c>
      <c r="J53" s="10">
        <v>347.400000000001</v>
      </c>
      <c r="K53" s="10">
        <v>342.479999999999</v>
      </c>
      <c r="L53" s="10">
        <v>339.05</v>
      </c>
      <c r="M53" s="10">
        <v>338.38999999999902</v>
      </c>
      <c r="N53" s="10">
        <v>346.77</v>
      </c>
      <c r="O53" s="10">
        <v>350.40861636007901</v>
      </c>
      <c r="P53" s="10">
        <v>362.30010167706899</v>
      </c>
      <c r="Q53" s="10">
        <v>386.25906642694201</v>
      </c>
      <c r="R53" s="10">
        <v>375.54534368479699</v>
      </c>
      <c r="S53" s="10">
        <v>388.83926053021202</v>
      </c>
      <c r="T53" s="10">
        <v>391.69106650493597</v>
      </c>
      <c r="U53" s="10">
        <v>409.02728524759698</v>
      </c>
      <c r="V53" s="10">
        <v>423.74866767910697</v>
      </c>
      <c r="W53" s="10">
        <v>439.739720104068</v>
      </c>
      <c r="X53" s="10">
        <v>502.215871232079</v>
      </c>
      <c r="Y53" s="10">
        <v>485.92322978897101</v>
      </c>
      <c r="Z53" s="10">
        <v>543.64188454546604</v>
      </c>
      <c r="AA53" s="10">
        <v>679.06616477274804</v>
      </c>
      <c r="AB53" s="10">
        <v>878.35451808475898</v>
      </c>
      <c r="AC53" s="10">
        <v>1036.2458739108499</v>
      </c>
      <c r="AD53" s="10">
        <v>1217.2816769701001</v>
      </c>
      <c r="AE53" s="10">
        <v>1405.8740555796801</v>
      </c>
      <c r="AF53" s="10">
        <v>1615.0378480008801</v>
      </c>
      <c r="AG53" s="10">
        <v>1842.5564042681201</v>
      </c>
      <c r="AH53" s="10">
        <v>2079.9918759293801</v>
      </c>
      <c r="AI53" s="10">
        <v>2329.6027621799599</v>
      </c>
      <c r="AJ53" s="10">
        <v>2578.5052707336599</v>
      </c>
      <c r="AK53" s="10">
        <v>2849.2479045730902</v>
      </c>
      <c r="AL53" s="10">
        <v>3121.2492201599898</v>
      </c>
      <c r="AM53" s="10">
        <v>3360.97492927031</v>
      </c>
      <c r="AN53" s="10">
        <v>3592.7957253171699</v>
      </c>
      <c r="AO53" s="10">
        <v>3810.4649662088</v>
      </c>
      <c r="AP53" s="10">
        <v>4018.7465576183899</v>
      </c>
      <c r="AQ53" s="10">
        <v>4270.5359881213599</v>
      </c>
      <c r="AR53" s="10">
        <v>4438.3529734703498</v>
      </c>
      <c r="AS53" s="10">
        <v>4588.1807549573696</v>
      </c>
    </row>
    <row r="54" spans="1:45" x14ac:dyDescent="0.2">
      <c r="A54" s="10" t="s">
        <v>119</v>
      </c>
      <c r="B54" s="10" t="s">
        <v>121</v>
      </c>
      <c r="C54" s="10" t="s">
        <v>111</v>
      </c>
      <c r="D54" s="11"/>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9.7200000000000006</v>
      </c>
      <c r="X54" s="10">
        <v>42.73</v>
      </c>
      <c r="Y54" s="10">
        <v>76.22</v>
      </c>
      <c r="Z54" s="10">
        <v>84.09</v>
      </c>
      <c r="AA54" s="10">
        <v>0.56026996655382</v>
      </c>
      <c r="AB54" s="10">
        <v>0.59797449960842397</v>
      </c>
      <c r="AC54" s="10">
        <v>0.76274072976474405</v>
      </c>
      <c r="AD54" s="10">
        <v>0.91196610290690805</v>
      </c>
      <c r="AE54" s="10">
        <v>1.0650930073099401</v>
      </c>
      <c r="AF54" s="10">
        <v>1.2068896893019401</v>
      </c>
      <c r="AG54" s="10">
        <v>1.32955412775031</v>
      </c>
      <c r="AH54" s="10">
        <v>1.4241480561117299</v>
      </c>
      <c r="AI54" s="10">
        <v>1.4611147007063301</v>
      </c>
      <c r="AJ54" s="10">
        <v>1.4805220456355599</v>
      </c>
      <c r="AK54" s="10">
        <v>1.4899313786477999</v>
      </c>
      <c r="AL54" s="10">
        <v>1.4913286144792099</v>
      </c>
      <c r="AM54" s="10">
        <v>1.4875077508629</v>
      </c>
      <c r="AN54" s="10">
        <v>1.4808506750563899</v>
      </c>
      <c r="AO54" s="10">
        <v>1.4732622351548701</v>
      </c>
      <c r="AP54" s="10">
        <v>1.46773029310805</v>
      </c>
      <c r="AQ54" s="10">
        <v>1.4661351977646</v>
      </c>
      <c r="AR54" s="10">
        <v>1.4699032130888401</v>
      </c>
      <c r="AS54" s="10">
        <v>1.4765786197728801</v>
      </c>
    </row>
    <row r="55" spans="1:45" x14ac:dyDescent="0.2">
      <c r="A55" s="10" t="s">
        <v>119</v>
      </c>
      <c r="B55" s="10" t="s">
        <v>125</v>
      </c>
      <c r="C55" s="10" t="s">
        <v>111</v>
      </c>
      <c r="D55" s="11" t="str">
        <f>HYPERLINK("#Notes!A13","[note 10]")</f>
        <v>[note 10]</v>
      </c>
      <c r="E55" s="10">
        <v>13432.498853539701</v>
      </c>
      <c r="F55" s="10">
        <v>13432.498853539701</v>
      </c>
      <c r="G55" s="10">
        <v>13432.498853539701</v>
      </c>
      <c r="H55" s="10">
        <v>13432.498853539701</v>
      </c>
      <c r="I55" s="10">
        <v>13432.498853539701</v>
      </c>
      <c r="J55" s="10">
        <v>13432.498853539701</v>
      </c>
      <c r="K55" s="10">
        <v>13432.498853539701</v>
      </c>
      <c r="L55" s="10">
        <v>13432.498853539701</v>
      </c>
      <c r="M55" s="10">
        <v>13432.498853539701</v>
      </c>
      <c r="N55" s="10">
        <v>12750.9627400401</v>
      </c>
      <c r="O55" s="10">
        <v>12290.4079965606</v>
      </c>
      <c r="P55" s="10">
        <v>12794.651332760101</v>
      </c>
      <c r="Q55" s="10">
        <v>12401.236887360301</v>
      </c>
      <c r="R55" s="10">
        <v>12422.5280882774</v>
      </c>
      <c r="S55" s="10">
        <v>12427.921610776701</v>
      </c>
      <c r="T55" s="10">
        <v>12516.411292634</v>
      </c>
      <c r="U55" s="10">
        <v>12526.476927486399</v>
      </c>
      <c r="V55" s="10">
        <v>13461.492404700501</v>
      </c>
      <c r="W55" s="10">
        <v>13559.9153607021</v>
      </c>
      <c r="X55" s="10">
        <v>13603.7062964221</v>
      </c>
      <c r="Y55" s="10">
        <v>5641.1521634404598</v>
      </c>
      <c r="Z55" s="10">
        <v>5176.0067507597496</v>
      </c>
      <c r="AA55" s="10">
        <v>13038.582246506099</v>
      </c>
      <c r="AB55" s="10">
        <v>12690.4131827404</v>
      </c>
      <c r="AC55" s="10">
        <v>12733.718094850399</v>
      </c>
      <c r="AD55" s="10">
        <v>13043.604419892499</v>
      </c>
      <c r="AE55" s="10">
        <v>13242.495481026101</v>
      </c>
      <c r="AF55" s="10">
        <v>13373.388979244301</v>
      </c>
      <c r="AG55" s="10">
        <v>13415.2057278429</v>
      </c>
      <c r="AH55" s="10">
        <v>13436.479867546601</v>
      </c>
      <c r="AI55" s="10">
        <v>13495.482598955299</v>
      </c>
      <c r="AJ55" s="10">
        <v>13444.596245249601</v>
      </c>
      <c r="AK55" s="10">
        <v>13512.3514686912</v>
      </c>
      <c r="AL55" s="10">
        <v>13400.709976587301</v>
      </c>
      <c r="AM55" s="10">
        <v>13291.641806308</v>
      </c>
      <c r="AN55" s="10">
        <v>13133.761455064399</v>
      </c>
      <c r="AO55" s="10">
        <v>13016.1253548153</v>
      </c>
      <c r="AP55" s="10">
        <v>12980.4716732284</v>
      </c>
      <c r="AQ55" s="10">
        <v>13147.000741119</v>
      </c>
      <c r="AR55" s="10">
        <v>13245.1629251376</v>
      </c>
      <c r="AS55" s="10">
        <v>13238.356404288799</v>
      </c>
    </row>
    <row r="56" spans="1:45" x14ac:dyDescent="0.2">
      <c r="A56" s="10" t="s">
        <v>119</v>
      </c>
      <c r="B56" s="10" t="s">
        <v>126</v>
      </c>
      <c r="C56" s="10" t="s">
        <v>111</v>
      </c>
      <c r="D56" s="11"/>
      <c r="E56" s="10">
        <v>638.84</v>
      </c>
      <c r="F56" s="10">
        <v>664.26</v>
      </c>
      <c r="G56" s="10">
        <v>661.62000000000103</v>
      </c>
      <c r="H56" s="10">
        <v>666.91</v>
      </c>
      <c r="I56" s="10">
        <v>699.94000000000096</v>
      </c>
      <c r="J56" s="10">
        <v>633.78999999999905</v>
      </c>
      <c r="K56" s="10">
        <v>631.88000000000102</v>
      </c>
      <c r="L56" s="10">
        <v>646.35999999999899</v>
      </c>
      <c r="M56" s="10">
        <v>657.64</v>
      </c>
      <c r="N56" s="10">
        <v>656.16000000000099</v>
      </c>
      <c r="O56" s="10">
        <v>659.76000000000101</v>
      </c>
      <c r="P56" s="10">
        <v>650.59</v>
      </c>
      <c r="Q56" s="10">
        <v>672.61999999999898</v>
      </c>
      <c r="R56" s="10">
        <v>667.42000000000098</v>
      </c>
      <c r="S56" s="10">
        <v>675.780000000001</v>
      </c>
      <c r="T56" s="10">
        <v>673.67000000000098</v>
      </c>
      <c r="U56" s="10">
        <v>666.41000000000099</v>
      </c>
      <c r="V56" s="10">
        <v>661.42</v>
      </c>
      <c r="W56" s="10">
        <v>658.27</v>
      </c>
      <c r="X56" s="10">
        <v>601.16999999999996</v>
      </c>
      <c r="Y56" s="10">
        <v>471.87000000000103</v>
      </c>
      <c r="Z56" s="10">
        <v>551.66</v>
      </c>
      <c r="AA56" s="10">
        <v>640.28666666666595</v>
      </c>
      <c r="AB56" s="10">
        <v>645.450928940057</v>
      </c>
      <c r="AC56" s="10">
        <v>649.38210014375795</v>
      </c>
      <c r="AD56" s="10">
        <v>653.55848405606105</v>
      </c>
      <c r="AE56" s="10">
        <v>658.29545521142097</v>
      </c>
      <c r="AF56" s="10">
        <v>662.45053440460595</v>
      </c>
      <c r="AG56" s="10">
        <v>666.68427823632499</v>
      </c>
      <c r="AH56" s="10">
        <v>670.99873459697994</v>
      </c>
      <c r="AI56" s="10">
        <v>675.32499709170099</v>
      </c>
      <c r="AJ56" s="10">
        <v>679.57975508885704</v>
      </c>
      <c r="AK56" s="10">
        <v>684.07083402441197</v>
      </c>
      <c r="AL56" s="10">
        <v>688.64575794051405</v>
      </c>
      <c r="AM56" s="10">
        <v>684.08961844138105</v>
      </c>
      <c r="AN56" s="10">
        <v>676.75212161572097</v>
      </c>
      <c r="AO56" s="10">
        <v>679.35783260589403</v>
      </c>
      <c r="AP56" s="10">
        <v>675.78083866711495</v>
      </c>
      <c r="AQ56" s="10">
        <v>677.650565251795</v>
      </c>
      <c r="AR56" s="10">
        <v>676.24948982265198</v>
      </c>
      <c r="AS56" s="10">
        <v>680.42049622520699</v>
      </c>
    </row>
    <row r="57" spans="1:45" x14ac:dyDescent="0.2">
      <c r="A57" s="10" t="s">
        <v>119</v>
      </c>
      <c r="B57" s="10" t="s">
        <v>127</v>
      </c>
      <c r="C57" s="10" t="s">
        <v>111</v>
      </c>
      <c r="D57" s="11"/>
      <c r="E57" s="10">
        <v>41070.660000000003</v>
      </c>
      <c r="F57" s="10">
        <v>41096.559999999903</v>
      </c>
      <c r="G57" s="10">
        <v>41936.080000000104</v>
      </c>
      <c r="H57" s="10">
        <v>41822.639999999999</v>
      </c>
      <c r="I57" s="10">
        <v>42220.85</v>
      </c>
      <c r="J57" s="10">
        <v>42506.76</v>
      </c>
      <c r="K57" s="10">
        <v>42512.639999999999</v>
      </c>
      <c r="L57" s="10">
        <v>42884.4</v>
      </c>
      <c r="M57" s="10">
        <v>41097.67</v>
      </c>
      <c r="N57" s="10">
        <v>39634.890000000101</v>
      </c>
      <c r="O57" s="10">
        <v>39159.26</v>
      </c>
      <c r="P57" s="10">
        <v>38646.0099999999</v>
      </c>
      <c r="Q57" s="10">
        <v>38508.15</v>
      </c>
      <c r="R57" s="10">
        <v>38176.910000000098</v>
      </c>
      <c r="S57" s="10">
        <v>38713.24</v>
      </c>
      <c r="T57" s="10">
        <v>39509.620000000003</v>
      </c>
      <c r="U57" s="10">
        <v>40429.269999999997</v>
      </c>
      <c r="V57" s="10">
        <v>40521.79</v>
      </c>
      <c r="W57" s="10">
        <v>39958.750000000102</v>
      </c>
      <c r="X57" s="10">
        <v>39146.19</v>
      </c>
      <c r="Y57" s="10">
        <v>31792.19</v>
      </c>
      <c r="Z57" s="10">
        <v>35228.589999999997</v>
      </c>
      <c r="AA57" s="10">
        <v>36763.355523803599</v>
      </c>
      <c r="AB57" s="10">
        <v>36922.015887835703</v>
      </c>
      <c r="AC57" s="10">
        <v>36604.804932401297</v>
      </c>
      <c r="AD57" s="10">
        <v>36130.239155770199</v>
      </c>
      <c r="AE57" s="10">
        <v>35384.671922454399</v>
      </c>
      <c r="AF57" s="10">
        <v>34614.830958880702</v>
      </c>
      <c r="AG57" s="10">
        <v>33809.523973606098</v>
      </c>
      <c r="AH57" s="10">
        <v>32963.152299748501</v>
      </c>
      <c r="AI57" s="10">
        <v>31974.277373405399</v>
      </c>
      <c r="AJ57" s="10">
        <v>31093.7891364526</v>
      </c>
      <c r="AK57" s="10">
        <v>30269.8475738173</v>
      </c>
      <c r="AL57" s="10">
        <v>29541.214489453301</v>
      </c>
      <c r="AM57" s="10">
        <v>28856.316318405901</v>
      </c>
      <c r="AN57" s="10">
        <v>28257.901717962101</v>
      </c>
      <c r="AO57" s="10">
        <v>27664.737256677901</v>
      </c>
      <c r="AP57" s="10">
        <v>27130.102916599299</v>
      </c>
      <c r="AQ57" s="10">
        <v>26638.177453451499</v>
      </c>
      <c r="AR57" s="10">
        <v>26308.1781411337</v>
      </c>
      <c r="AS57" s="10">
        <v>25994.820160517898</v>
      </c>
    </row>
    <row r="58" spans="1:45" x14ac:dyDescent="0.2">
      <c r="A58" s="10" t="s">
        <v>119</v>
      </c>
      <c r="B58" s="10" t="s">
        <v>128</v>
      </c>
      <c r="C58" s="10" t="s">
        <v>111</v>
      </c>
      <c r="D58" s="11"/>
      <c r="E58" s="10">
        <v>1032.45</v>
      </c>
      <c r="F58" s="10">
        <v>843.89</v>
      </c>
      <c r="G58" s="10">
        <v>702.46</v>
      </c>
      <c r="H58" s="10">
        <v>1234.31</v>
      </c>
      <c r="I58" s="10">
        <v>1195.98</v>
      </c>
      <c r="J58" s="10">
        <v>1370.31</v>
      </c>
      <c r="K58" s="10">
        <v>1812.29</v>
      </c>
      <c r="L58" s="10">
        <v>1618.17</v>
      </c>
      <c r="M58" s="10">
        <v>1013.93</v>
      </c>
      <c r="N58" s="10">
        <v>950.88</v>
      </c>
      <c r="O58" s="10">
        <v>948.24</v>
      </c>
      <c r="P58" s="10">
        <v>893.9</v>
      </c>
      <c r="Q58" s="10">
        <v>833.19</v>
      </c>
      <c r="R58" s="10">
        <v>736.18</v>
      </c>
      <c r="S58" s="10">
        <v>698.65</v>
      </c>
      <c r="T58" s="10">
        <v>905.95</v>
      </c>
      <c r="U58" s="10">
        <v>944.78</v>
      </c>
      <c r="V58" s="10">
        <v>926.68</v>
      </c>
      <c r="W58" s="10">
        <v>910.87</v>
      </c>
      <c r="X58" s="10">
        <v>936.69</v>
      </c>
      <c r="Y58" s="10">
        <v>576.30999999999995</v>
      </c>
      <c r="Z58" s="10">
        <v>636.24</v>
      </c>
      <c r="AA58" s="10">
        <v>924.74666666666701</v>
      </c>
      <c r="AB58" s="10">
        <v>924.74666666666701</v>
      </c>
      <c r="AC58" s="10">
        <v>924.74666666666701</v>
      </c>
      <c r="AD58" s="10">
        <v>924.74666666666701</v>
      </c>
      <c r="AE58" s="10">
        <v>924.74666666666701</v>
      </c>
      <c r="AF58" s="10">
        <v>924.74666666666701</v>
      </c>
      <c r="AG58" s="10">
        <v>924.74666666666701</v>
      </c>
      <c r="AH58" s="10">
        <v>924.74666666666701</v>
      </c>
      <c r="AI58" s="10">
        <v>924.74666666666701</v>
      </c>
      <c r="AJ58" s="10">
        <v>924.74666666666701</v>
      </c>
      <c r="AK58" s="10">
        <v>924.74666666666701</v>
      </c>
      <c r="AL58" s="10">
        <v>924.74666666666701</v>
      </c>
      <c r="AM58" s="10">
        <v>924.74666666666701</v>
      </c>
      <c r="AN58" s="10">
        <v>924.74666666666701</v>
      </c>
      <c r="AO58" s="10">
        <v>924.74666666666701</v>
      </c>
      <c r="AP58" s="10">
        <v>924.74666666666701</v>
      </c>
      <c r="AQ58" s="10">
        <v>924.74666666666701</v>
      </c>
      <c r="AR58" s="10">
        <v>924.74666666666701</v>
      </c>
      <c r="AS58" s="10">
        <v>924.74666666666701</v>
      </c>
    </row>
    <row r="59" spans="1:45" x14ac:dyDescent="0.2">
      <c r="A59" s="10" t="s">
        <v>119</v>
      </c>
      <c r="B59" s="10" t="s">
        <v>123</v>
      </c>
      <c r="C59" s="10" t="s">
        <v>111</v>
      </c>
      <c r="D59" s="11" t="str">
        <f>HYPERLINK("#Notes!A14","[note 11]")</f>
        <v>[note 11]</v>
      </c>
      <c r="E59" s="10">
        <v>0</v>
      </c>
      <c r="F59" s="10">
        <v>0</v>
      </c>
      <c r="G59" s="10">
        <v>2.4679696793555901</v>
      </c>
      <c r="H59" s="10">
        <v>15.6304746359188</v>
      </c>
      <c r="I59" s="10">
        <v>17.275787755489201</v>
      </c>
      <c r="J59" s="10">
        <v>75.023197939612999</v>
      </c>
      <c r="K59" s="10">
        <v>192.53690553707</v>
      </c>
      <c r="L59" s="10">
        <v>371.63778288552697</v>
      </c>
      <c r="M59" s="10">
        <v>844.90147058310299</v>
      </c>
      <c r="N59" s="10">
        <v>1039.09074334921</v>
      </c>
      <c r="O59" s="10">
        <v>1218.3721471616</v>
      </c>
      <c r="P59" s="10">
        <v>1128.19080622824</v>
      </c>
      <c r="Q59" s="10">
        <v>958.07645757080002</v>
      </c>
      <c r="R59" s="10">
        <v>1092.0129930624601</v>
      </c>
      <c r="S59" s="10">
        <v>1243.2929770220801</v>
      </c>
      <c r="T59" s="10">
        <v>998.13426809662303</v>
      </c>
      <c r="U59" s="10">
        <v>1009.94117824823</v>
      </c>
      <c r="V59" s="10">
        <v>997.50035293950702</v>
      </c>
      <c r="W59" s="10">
        <v>1365.8463959646101</v>
      </c>
      <c r="X59" s="10">
        <v>1737.36481397493</v>
      </c>
      <c r="Y59" s="10">
        <v>1639.8515136327801</v>
      </c>
      <c r="Z59" s="10">
        <v>1464.22205701751</v>
      </c>
      <c r="AA59" s="10">
        <v>2600.89374901772</v>
      </c>
      <c r="AB59" s="10">
        <v>2756.0479641432498</v>
      </c>
      <c r="AC59" s="10">
        <v>2860.7376574408299</v>
      </c>
      <c r="AD59" s="10">
        <v>2937.9667705831698</v>
      </c>
      <c r="AE59" s="10">
        <v>3008.0099217353199</v>
      </c>
      <c r="AF59" s="10">
        <v>3069.2298136485701</v>
      </c>
      <c r="AG59" s="10">
        <v>3127.96316047456</v>
      </c>
      <c r="AH59" s="10">
        <v>3178.2641747573098</v>
      </c>
      <c r="AI59" s="10">
        <v>3198.0012108934502</v>
      </c>
      <c r="AJ59" s="10">
        <v>3213.40553649712</v>
      </c>
      <c r="AK59" s="10">
        <v>3243.9918429624599</v>
      </c>
      <c r="AL59" s="10">
        <v>3182.3696461838699</v>
      </c>
      <c r="AM59" s="10">
        <v>3125.5651035139499</v>
      </c>
      <c r="AN59" s="10">
        <v>3057.7292981912501</v>
      </c>
      <c r="AO59" s="10">
        <v>3029.99640125931</v>
      </c>
      <c r="AP59" s="10">
        <v>3014.7810081216298</v>
      </c>
      <c r="AQ59" s="10">
        <v>3014.03840430949</v>
      </c>
      <c r="AR59" s="10">
        <v>3030.2042754426402</v>
      </c>
      <c r="AS59" s="10">
        <v>3047.4461008144199</v>
      </c>
    </row>
    <row r="60" spans="1:45" x14ac:dyDescent="0.2">
      <c r="A60" s="10" t="s">
        <v>119</v>
      </c>
      <c r="B60" s="10" t="s">
        <v>124</v>
      </c>
      <c r="C60" s="10" t="s">
        <v>111</v>
      </c>
      <c r="D60" s="11"/>
      <c r="E60" s="10">
        <v>0</v>
      </c>
      <c r="F60" s="10">
        <v>0</v>
      </c>
      <c r="G60" s="10">
        <v>0</v>
      </c>
      <c r="H60" s="10">
        <v>0</v>
      </c>
      <c r="I60" s="10">
        <v>0</v>
      </c>
      <c r="J60" s="10">
        <v>2.9200000000000101</v>
      </c>
      <c r="K60" s="10">
        <v>13.71</v>
      </c>
      <c r="L60" s="10">
        <v>13.71</v>
      </c>
      <c r="M60" s="10">
        <v>13.51</v>
      </c>
      <c r="N60" s="10">
        <v>13.48</v>
      </c>
      <c r="O60" s="10">
        <v>13.61</v>
      </c>
      <c r="P60" s="10">
        <v>11.07</v>
      </c>
      <c r="Q60" s="10">
        <v>11.6</v>
      </c>
      <c r="R60" s="10">
        <v>9.8799999999999901</v>
      </c>
      <c r="S60" s="10">
        <v>9.3600000000000101</v>
      </c>
      <c r="T60" s="10">
        <v>9.3600000000000101</v>
      </c>
      <c r="U60" s="10">
        <v>10.8</v>
      </c>
      <c r="V60" s="10">
        <v>10.77</v>
      </c>
      <c r="W60" s="10">
        <v>10.77</v>
      </c>
      <c r="X60" s="10">
        <v>10.77</v>
      </c>
      <c r="Y60" s="10">
        <v>9.46999999999999</v>
      </c>
      <c r="Z60" s="10">
        <v>10.050000000000001</v>
      </c>
      <c r="AA60" s="10">
        <v>10.77</v>
      </c>
      <c r="AB60" s="10">
        <v>10.77</v>
      </c>
      <c r="AC60" s="10">
        <v>10.77</v>
      </c>
      <c r="AD60" s="10">
        <v>10.77</v>
      </c>
      <c r="AE60" s="10">
        <v>10.77</v>
      </c>
      <c r="AF60" s="10">
        <v>10.77</v>
      </c>
      <c r="AG60" s="10">
        <v>10.77</v>
      </c>
      <c r="AH60" s="10">
        <v>10.77</v>
      </c>
      <c r="AI60" s="10">
        <v>10.77</v>
      </c>
      <c r="AJ60" s="10">
        <v>10.77</v>
      </c>
      <c r="AK60" s="10">
        <v>10.77</v>
      </c>
      <c r="AL60" s="10">
        <v>10.77</v>
      </c>
      <c r="AM60" s="10">
        <v>10.77</v>
      </c>
      <c r="AN60" s="10">
        <v>10.77</v>
      </c>
      <c r="AO60" s="10">
        <v>10.77</v>
      </c>
      <c r="AP60" s="10">
        <v>10.77</v>
      </c>
      <c r="AQ60" s="10">
        <v>10.77</v>
      </c>
      <c r="AR60" s="10">
        <v>10.77</v>
      </c>
      <c r="AS60" s="10">
        <v>10.77</v>
      </c>
    </row>
    <row r="61" spans="1:45" ht="35" customHeight="1" x14ac:dyDescent="0.2">
      <c r="A61" s="10" t="s">
        <v>129</v>
      </c>
      <c r="B61" s="10" t="s">
        <v>125</v>
      </c>
      <c r="C61" s="10" t="s">
        <v>111</v>
      </c>
      <c r="D61" s="11"/>
      <c r="E61" s="10">
        <v>12132.4316351128</v>
      </c>
      <c r="F61" s="10">
        <v>12132.4316351128</v>
      </c>
      <c r="G61" s="10">
        <v>12132.4316351128</v>
      </c>
      <c r="H61" s="10">
        <v>12132.4316351128</v>
      </c>
      <c r="I61" s="10">
        <v>12132.4316351128</v>
      </c>
      <c r="J61" s="10">
        <v>12132.4316351128</v>
      </c>
      <c r="K61" s="10">
        <v>12132.4316351128</v>
      </c>
      <c r="L61" s="10">
        <v>12132.4316351128</v>
      </c>
      <c r="M61" s="10">
        <v>12132.4316351128</v>
      </c>
      <c r="N61" s="10">
        <v>11527.033403269301</v>
      </c>
      <c r="O61" s="10">
        <v>11062.4542171103</v>
      </c>
      <c r="P61" s="10">
        <v>11592.6854206632</v>
      </c>
      <c r="Q61" s="10">
        <v>11249.436602038801</v>
      </c>
      <c r="R61" s="10">
        <v>11323.588890160099</v>
      </c>
      <c r="S61" s="10">
        <v>11379.5267222818</v>
      </c>
      <c r="T61" s="10">
        <v>11578.6521137855</v>
      </c>
      <c r="U61" s="10">
        <v>11614.1972709616</v>
      </c>
      <c r="V61" s="10">
        <v>12510.813705533301</v>
      </c>
      <c r="W61" s="10">
        <v>12642.2061734827</v>
      </c>
      <c r="X61" s="10">
        <v>12700.868751046901</v>
      </c>
      <c r="Y61" s="10">
        <v>5086.0323019217003</v>
      </c>
      <c r="Z61" s="10">
        <v>4624.1001309232797</v>
      </c>
      <c r="AA61" s="10">
        <v>12181.199172766101</v>
      </c>
      <c r="AB61" s="10">
        <v>11837.475862703101</v>
      </c>
      <c r="AC61" s="10">
        <v>11884.6019434878</v>
      </c>
      <c r="AD61" s="10">
        <v>12196.579297100499</v>
      </c>
      <c r="AE61" s="10">
        <v>12404.7052283023</v>
      </c>
      <c r="AF61" s="10">
        <v>12537.176975795401</v>
      </c>
      <c r="AG61" s="10">
        <v>12580.116704892</v>
      </c>
      <c r="AH61" s="10">
        <v>12604.980699456901</v>
      </c>
      <c r="AI61" s="10">
        <v>12658.206941370199</v>
      </c>
      <c r="AJ61" s="10">
        <v>12614.136154468501</v>
      </c>
      <c r="AK61" s="10">
        <v>12680.1759506997</v>
      </c>
      <c r="AL61" s="10">
        <v>12587.956061366</v>
      </c>
      <c r="AM61" s="10">
        <v>12477.2164905193</v>
      </c>
      <c r="AN61" s="10">
        <v>12320.3956519322</v>
      </c>
      <c r="AO61" s="10">
        <v>12202.5618341231</v>
      </c>
      <c r="AP61" s="10">
        <v>12166.7242952375</v>
      </c>
      <c r="AQ61" s="10">
        <v>12328.575757583199</v>
      </c>
      <c r="AR61" s="10">
        <v>12423.759225137699</v>
      </c>
      <c r="AS61" s="10">
        <v>12421.7405211595</v>
      </c>
    </row>
    <row r="62" spans="1:45" x14ac:dyDescent="0.2">
      <c r="A62" s="10" t="s">
        <v>129</v>
      </c>
      <c r="B62" s="10" t="s">
        <v>123</v>
      </c>
      <c r="C62" s="10" t="s">
        <v>111</v>
      </c>
      <c r="D62" s="11"/>
      <c r="E62" s="10">
        <v>0</v>
      </c>
      <c r="F62" s="10">
        <v>0</v>
      </c>
      <c r="G62" s="10">
        <v>0</v>
      </c>
      <c r="H62" s="10">
        <v>0</v>
      </c>
      <c r="I62" s="10">
        <v>0</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25.430336243309299</v>
      </c>
      <c r="AB62" s="10">
        <v>49.529000816040501</v>
      </c>
      <c r="AC62" s="10">
        <v>74.746051317620896</v>
      </c>
      <c r="AD62" s="10">
        <v>102.492952229598</v>
      </c>
      <c r="AE62" s="10">
        <v>130.576080276878</v>
      </c>
      <c r="AF62" s="10">
        <v>158.69910459480801</v>
      </c>
      <c r="AG62" s="10">
        <v>186.17426956611601</v>
      </c>
      <c r="AH62" s="10">
        <v>213.64435593118</v>
      </c>
      <c r="AI62" s="10">
        <v>241.876749313468</v>
      </c>
      <c r="AJ62" s="10">
        <v>262.51492607822701</v>
      </c>
      <c r="AK62" s="10">
        <v>287.44905258448898</v>
      </c>
      <c r="AL62" s="10">
        <v>310.88631280374398</v>
      </c>
      <c r="AM62" s="10">
        <v>335.77736121672802</v>
      </c>
      <c r="AN62" s="10">
        <v>361.35106593133202</v>
      </c>
      <c r="AO62" s="10">
        <v>390.13919822126098</v>
      </c>
      <c r="AP62" s="10">
        <v>424.136849818359</v>
      </c>
      <c r="AQ62" s="10">
        <v>468.72604224239399</v>
      </c>
      <c r="AR62" s="10">
        <v>515.29230646801602</v>
      </c>
      <c r="AS62" s="10">
        <v>562.22259289693397</v>
      </c>
    </row>
    <row r="63" spans="1:45"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Sheet3</vt:lpstr>
      <vt:lpstr>Some Analysis</vt:lpstr>
      <vt:lpstr>Conversion Rates &amp; Assumptions</vt:lpstr>
      <vt:lpstr>Import_Sheet</vt:lpstr>
      <vt:lpstr>Source-&gt;&gt;</vt:lpstr>
      <vt:lpstr>Cover_sheet</vt:lpstr>
      <vt:lpstr>Table_of_contents</vt:lpstr>
      <vt:lpstr>Notes</vt:lpstr>
      <vt:lpstr>Reference</vt:lpstr>
      <vt:lpstr>FFP_Low</vt:lpstr>
      <vt:lpstr>FFP_High</vt:lpstr>
      <vt:lpstr>GDP_Low</vt:lpstr>
      <vt:lpstr>GDP_High</vt:lpstr>
      <vt:lpstr>Existing</vt:lpstr>
      <vt:lpstr>ktoe_GWh</vt:lpstr>
      <vt:lpstr>ktoe_TWh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EEP_Team</dc:creator>
  <cp:lastModifiedBy>Microsoft Office User</cp:lastModifiedBy>
  <dcterms:created xsi:type="dcterms:W3CDTF">2023-11-29T10:23:12Z</dcterms:created>
  <dcterms:modified xsi:type="dcterms:W3CDTF">2024-03-07T22:12:50Z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Unit">
    <vt:lpwstr>1;#Modelling|b4c514d1-f964-4639-a13d-cdd835d85258</vt:lpwstr>
  </property>
  <property fmtid="{D5CDD505-2E9C-101B-9397-08002B2CF9AE}" pid="3" name="MediaServiceImageTags">
    <vt:lpwstr/>
  </property>
  <property fmtid="{D5CDD505-2E9C-101B-9397-08002B2CF9AE}" pid="4" name="ContentTypeId">
    <vt:lpwstr>0x010100E283D4AA16744246A16C92235D91DBE5</vt:lpwstr>
  </property>
  <property fmtid="{D5CDD505-2E9C-101B-9397-08002B2CF9AE}" pid="5" name="_dlc_DocIdItemGuid">
    <vt:lpwstr>08cfdf84-8ab9-4e9b-8e48-5a804e58da23</vt:lpwstr>
  </property>
</Properties>
</file>