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0500" windowHeight="9288" activeTab="3"/>
  </bookViews>
  <sheets>
    <sheet name="Time Dunite" sheetId="5" r:id="rId1"/>
    <sheet name="Time Basalt" sheetId="2" r:id="rId2"/>
    <sheet name="Energy" sheetId="4" r:id="rId3"/>
    <sheet name="Assumptions" sheetId="3" r:id="rId4"/>
    <sheet name="Comparison" sheetId="6" r:id="rId5"/>
  </sheets>
  <calcPr calcId="145621"/>
</workbook>
</file>

<file path=xl/calcChain.xml><?xml version="1.0" encoding="utf-8"?>
<calcChain xmlns="http://schemas.openxmlformats.org/spreadsheetml/2006/main">
  <c r="C26" i="3" l="1"/>
  <c r="C25" i="3"/>
  <c r="C2" i="4" l="1"/>
  <c r="B2" i="4"/>
  <c r="A53" i="2"/>
  <c r="A54" i="2"/>
  <c r="C54" i="2" s="1"/>
  <c r="D54" i="2" s="1"/>
  <c r="A55" i="2"/>
  <c r="A56" i="2"/>
  <c r="A57" i="2"/>
  <c r="A58" i="2"/>
  <c r="A59" i="2"/>
  <c r="A60" i="2"/>
  <c r="C60" i="2" s="1"/>
  <c r="D60" i="2" s="1"/>
  <c r="A61" i="2"/>
  <c r="C61" i="2" s="1"/>
  <c r="D61" i="2" s="1"/>
  <c r="A62" i="2"/>
  <c r="C62" i="2" s="1"/>
  <c r="D62" i="2" s="1"/>
  <c r="A63" i="2"/>
  <c r="C63" i="2" s="1"/>
  <c r="D63" i="2" s="1"/>
  <c r="A64" i="2"/>
  <c r="C64" i="2" s="1"/>
  <c r="D64" i="2" s="1"/>
  <c r="A65" i="2"/>
  <c r="C65" i="2" s="1"/>
  <c r="D65" i="2" s="1"/>
  <c r="A66" i="2"/>
  <c r="A67" i="2"/>
  <c r="A68" i="2"/>
  <c r="A69" i="2"/>
  <c r="A70" i="2"/>
  <c r="A71" i="2"/>
  <c r="A72" i="2"/>
  <c r="A73" i="2"/>
  <c r="A74" i="2"/>
  <c r="C74" i="2" s="1"/>
  <c r="D74" i="2" s="1"/>
  <c r="A75" i="2"/>
  <c r="C75" i="2" s="1"/>
  <c r="D75" i="2" s="1"/>
  <c r="A76" i="2"/>
  <c r="C76" i="2" s="1"/>
  <c r="D76" i="2" s="1"/>
  <c r="A77" i="2"/>
  <c r="C77" i="2" s="1"/>
  <c r="D77" i="2" s="1"/>
  <c r="A78" i="2"/>
  <c r="A79" i="2"/>
  <c r="A80" i="2"/>
  <c r="A81" i="2"/>
  <c r="C81" i="2" s="1"/>
  <c r="D81" i="2" s="1"/>
  <c r="A82" i="2"/>
  <c r="C82" i="2" s="1"/>
  <c r="D82" i="2" s="1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C55" i="2"/>
  <c r="D55" i="2"/>
  <c r="C56" i="2"/>
  <c r="D56" i="2"/>
  <c r="C57" i="2"/>
  <c r="D57" i="2"/>
  <c r="C58" i="2"/>
  <c r="D58" i="2"/>
  <c r="C59" i="2"/>
  <c r="D59" i="2" s="1"/>
  <c r="C66" i="2"/>
  <c r="D66" i="2" s="1"/>
  <c r="C67" i="2"/>
  <c r="D67" i="2" s="1"/>
  <c r="C68" i="2"/>
  <c r="D68" i="2"/>
  <c r="C69" i="2"/>
  <c r="D69" i="2"/>
  <c r="C70" i="2"/>
  <c r="D70" i="2"/>
  <c r="C71" i="2"/>
  <c r="D71" i="2"/>
  <c r="C72" i="2"/>
  <c r="D72" i="2" s="1"/>
  <c r="C73" i="2"/>
  <c r="D73" i="2" s="1"/>
  <c r="C78" i="2"/>
  <c r="D78" i="2"/>
  <c r="C79" i="2"/>
  <c r="D79" i="2" s="1"/>
  <c r="C80" i="2"/>
  <c r="D80" i="2" s="1"/>
  <c r="C83" i="2"/>
  <c r="D83" i="2"/>
  <c r="C84" i="2"/>
  <c r="D84" i="2" s="1"/>
  <c r="C85" i="2"/>
  <c r="D85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 s="1"/>
  <c r="C181" i="2"/>
  <c r="D181" i="2"/>
  <c r="C182" i="2"/>
  <c r="D182" i="2"/>
  <c r="C183" i="2"/>
  <c r="D183" i="2"/>
  <c r="C184" i="2"/>
  <c r="D184" i="2"/>
  <c r="C185" i="2"/>
  <c r="D185" i="2"/>
  <c r="C186" i="2"/>
  <c r="D186" i="2" s="1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 s="1"/>
  <c r="C211" i="2"/>
  <c r="D211" i="2"/>
  <c r="C212" i="2"/>
  <c r="D212" i="2"/>
  <c r="C105" i="6"/>
  <c r="D105" i="6" s="1"/>
  <c r="C106" i="6"/>
  <c r="D106" i="6"/>
  <c r="C107" i="6"/>
  <c r="D107" i="6"/>
  <c r="C108" i="6"/>
  <c r="D108" i="6"/>
  <c r="C109" i="6"/>
  <c r="D109" i="6"/>
  <c r="C110" i="6"/>
  <c r="D110" i="6"/>
  <c r="C111" i="6"/>
  <c r="D111" i="6" s="1"/>
  <c r="C112" i="6"/>
  <c r="D112" i="6"/>
  <c r="C113" i="6"/>
  <c r="D113" i="6"/>
  <c r="C114" i="6"/>
  <c r="D114" i="6"/>
  <c r="C115" i="6"/>
  <c r="D115" i="6"/>
  <c r="C116" i="6"/>
  <c r="D116" i="6"/>
  <c r="C117" i="6"/>
  <c r="D117" i="6" s="1"/>
  <c r="C118" i="6"/>
  <c r="D118" i="6"/>
  <c r="C119" i="6"/>
  <c r="D119" i="6"/>
  <c r="C120" i="6"/>
  <c r="D120" i="6"/>
  <c r="C121" i="6"/>
  <c r="D121" i="6"/>
  <c r="C122" i="6"/>
  <c r="D122" i="6"/>
  <c r="C123" i="6"/>
  <c r="D123" i="6" s="1"/>
  <c r="C124" i="6"/>
  <c r="D124" i="6"/>
  <c r="C125" i="6"/>
  <c r="D125" i="6"/>
  <c r="C126" i="6"/>
  <c r="D126" i="6"/>
  <c r="C127" i="6"/>
  <c r="D127" i="6"/>
  <c r="C128" i="6"/>
  <c r="D128" i="6"/>
  <c r="C129" i="6"/>
  <c r="D129" i="6" s="1"/>
  <c r="C130" i="6"/>
  <c r="D130" i="6"/>
  <c r="C131" i="6"/>
  <c r="D131" i="6"/>
  <c r="C132" i="6"/>
  <c r="D132" i="6"/>
  <c r="C133" i="6"/>
  <c r="D133" i="6"/>
  <c r="C134" i="6"/>
  <c r="D134" i="6"/>
  <c r="C135" i="6"/>
  <c r="D135" i="6" s="1"/>
  <c r="C136" i="6"/>
  <c r="D136" i="6"/>
  <c r="C137" i="6"/>
  <c r="D137" i="6"/>
  <c r="C138" i="6"/>
  <c r="D138" i="6"/>
  <c r="C139" i="6"/>
  <c r="D139" i="6"/>
  <c r="C140" i="6"/>
  <c r="D140" i="6"/>
  <c r="C141" i="6"/>
  <c r="D141" i="6" s="1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04" i="6"/>
  <c r="C104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C53" i="6"/>
  <c r="D53" i="6" s="1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A43" i="6"/>
  <c r="D42" i="6"/>
  <c r="A42" i="6"/>
  <c r="D41" i="6"/>
  <c r="A41" i="6"/>
  <c r="D40" i="6"/>
  <c r="A40" i="6"/>
  <c r="D39" i="6"/>
  <c r="A39" i="6"/>
  <c r="D38" i="6"/>
  <c r="A38" i="6"/>
  <c r="D37" i="6"/>
  <c r="A37" i="6"/>
  <c r="D36" i="6"/>
  <c r="A36" i="6"/>
  <c r="D35" i="6"/>
  <c r="A35" i="6"/>
  <c r="A34" i="6"/>
  <c r="C34" i="6" s="1"/>
  <c r="D34" i="6" s="1"/>
  <c r="A33" i="6"/>
  <c r="C33" i="6" s="1"/>
  <c r="D33" i="6" s="1"/>
  <c r="A32" i="6"/>
  <c r="C32" i="6" s="1"/>
  <c r="D32" i="6" s="1"/>
  <c r="C31" i="6"/>
  <c r="D31" i="6" s="1"/>
  <c r="A31" i="6"/>
  <c r="A30" i="6"/>
  <c r="C30" i="6" s="1"/>
  <c r="D30" i="6" s="1"/>
  <c r="A29" i="6"/>
  <c r="C29" i="6" s="1"/>
  <c r="D29" i="6" s="1"/>
  <c r="C28" i="6"/>
  <c r="D28" i="6" s="1"/>
  <c r="A28" i="6"/>
  <c r="C27" i="6"/>
  <c r="D27" i="6" s="1"/>
  <c r="A27" i="6"/>
  <c r="A26" i="6"/>
  <c r="C26" i="6" s="1"/>
  <c r="D26" i="6" s="1"/>
  <c r="A25" i="6"/>
  <c r="C25" i="6" s="1"/>
  <c r="D25" i="6" s="1"/>
  <c r="A24" i="6"/>
  <c r="C24" i="6" s="1"/>
  <c r="D24" i="6" s="1"/>
  <c r="C23" i="6"/>
  <c r="D23" i="6" s="1"/>
  <c r="A23" i="6"/>
  <c r="A22" i="6"/>
  <c r="C22" i="6" s="1"/>
  <c r="D22" i="6" s="1"/>
  <c r="A21" i="6"/>
  <c r="C21" i="6" s="1"/>
  <c r="D21" i="6" s="1"/>
  <c r="A20" i="6"/>
  <c r="C20" i="6" s="1"/>
  <c r="D20" i="6" s="1"/>
  <c r="C19" i="6"/>
  <c r="D19" i="6" s="1"/>
  <c r="A19" i="6"/>
  <c r="C18" i="6"/>
  <c r="D18" i="6" s="1"/>
  <c r="A18" i="6"/>
  <c r="C17" i="6"/>
  <c r="D17" i="6" s="1"/>
  <c r="A17" i="6"/>
  <c r="A16" i="6"/>
  <c r="C16" i="6" s="1"/>
  <c r="D16" i="6" s="1"/>
  <c r="C15" i="6"/>
  <c r="D15" i="6" s="1"/>
  <c r="A15" i="6"/>
  <c r="A14" i="6"/>
  <c r="C14" i="6" s="1"/>
  <c r="D14" i="6" s="1"/>
  <c r="D13" i="6"/>
  <c r="A13" i="6"/>
  <c r="C13" i="6" s="1"/>
  <c r="A12" i="6"/>
  <c r="C12" i="6" s="1"/>
  <c r="D12" i="6" s="1"/>
  <c r="C11" i="6"/>
  <c r="D11" i="6" s="1"/>
  <c r="A11" i="6"/>
  <c r="A10" i="6"/>
  <c r="C10" i="6" s="1"/>
  <c r="D10" i="6" s="1"/>
  <c r="C9" i="6"/>
  <c r="D9" i="6" s="1"/>
  <c r="A9" i="6"/>
  <c r="C8" i="6"/>
  <c r="D8" i="6" s="1"/>
  <c r="A8" i="6"/>
  <c r="C7" i="6"/>
  <c r="D7" i="6" s="1"/>
  <c r="A7" i="6"/>
  <c r="A6" i="6"/>
  <c r="C6" i="6" s="1"/>
  <c r="D6" i="6" s="1"/>
  <c r="A5" i="6"/>
  <c r="C5" i="6" s="1"/>
  <c r="D5" i="6" s="1"/>
  <c r="A4" i="6"/>
  <c r="C4" i="6" s="1"/>
  <c r="D4" i="6" s="1"/>
  <c r="C3" i="6"/>
  <c r="D3" i="6" s="1"/>
  <c r="A3" i="6"/>
  <c r="A2" i="6"/>
  <c r="C2" i="6" s="1"/>
  <c r="D2" i="6" s="1"/>
  <c r="A105" i="2" l="1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104" i="2"/>
  <c r="A207" i="2"/>
  <c r="A208" i="2"/>
  <c r="A209" i="2"/>
  <c r="A210" i="2"/>
  <c r="A211" i="2"/>
  <c r="A212" i="2"/>
  <c r="A213" i="2"/>
  <c r="C213" i="2" s="1"/>
  <c r="D213" i="2" s="1"/>
  <c r="A214" i="2"/>
  <c r="C214" i="2" s="1"/>
  <c r="D214" i="2" s="1"/>
  <c r="A215" i="2"/>
  <c r="C215" i="2" s="1"/>
  <c r="D215" i="2" s="1"/>
  <c r="A216" i="2"/>
  <c r="C216" i="2" s="1"/>
  <c r="D216" i="2" s="1"/>
  <c r="A217" i="2"/>
  <c r="A218" i="2"/>
  <c r="C218" i="2" s="1"/>
  <c r="D218" i="2" s="1"/>
  <c r="A219" i="2"/>
  <c r="A220" i="2"/>
  <c r="A221" i="2"/>
  <c r="A222" i="2"/>
  <c r="A223" i="2"/>
  <c r="C223" i="2" s="1"/>
  <c r="D223" i="2" s="1"/>
  <c r="A224" i="2"/>
  <c r="C224" i="2" s="1"/>
  <c r="D224" i="2" s="1"/>
  <c r="A225" i="2"/>
  <c r="C225" i="2" s="1"/>
  <c r="D225" i="2" s="1"/>
  <c r="A226" i="2"/>
  <c r="C226" i="2" s="1"/>
  <c r="D226" i="2" s="1"/>
  <c r="A227" i="2"/>
  <c r="A228" i="2"/>
  <c r="A229" i="2"/>
  <c r="C229" i="2" s="1"/>
  <c r="D229" i="2" s="1"/>
  <c r="A230" i="2"/>
  <c r="C230" i="2" s="1"/>
  <c r="D230" i="2" s="1"/>
  <c r="A231" i="2"/>
  <c r="A232" i="2"/>
  <c r="A233" i="2"/>
  <c r="A234" i="2"/>
  <c r="C234" i="2" s="1"/>
  <c r="D234" i="2" s="1"/>
  <c r="A235" i="2"/>
  <c r="C235" i="2" s="1"/>
  <c r="D235" i="2" s="1"/>
  <c r="A236" i="2"/>
  <c r="C236" i="2" s="1"/>
  <c r="D236" i="2" s="1"/>
  <c r="A237" i="2"/>
  <c r="A238" i="2"/>
  <c r="A239" i="2"/>
  <c r="A240" i="2"/>
  <c r="C240" i="2" s="1"/>
  <c r="D240" i="2" s="1"/>
  <c r="A241" i="2"/>
  <c r="C241" i="2" s="1"/>
  <c r="D241" i="2" s="1"/>
  <c r="A242" i="2"/>
  <c r="C242" i="2" s="1"/>
  <c r="D242" i="2" s="1"/>
  <c r="A243" i="2"/>
  <c r="A244" i="2"/>
  <c r="A245" i="2"/>
  <c r="A246" i="2"/>
  <c r="C246" i="2" s="1"/>
  <c r="D246" i="2" s="1"/>
  <c r="A247" i="2"/>
  <c r="C247" i="2" s="1"/>
  <c r="D247" i="2" s="1"/>
  <c r="A248" i="2"/>
  <c r="A249" i="2"/>
  <c r="A250" i="2"/>
  <c r="A251" i="2"/>
  <c r="A252" i="2"/>
  <c r="C252" i="2" s="1"/>
  <c r="D252" i="2" s="1"/>
  <c r="A253" i="2"/>
  <c r="C253" i="2" s="1"/>
  <c r="D253" i="2" s="1"/>
  <c r="A254" i="2"/>
  <c r="C254" i="2" s="1"/>
  <c r="D254" i="2" s="1"/>
  <c r="A255" i="2"/>
  <c r="A256" i="2"/>
  <c r="A206" i="2"/>
  <c r="C256" i="2"/>
  <c r="D256" i="2" s="1"/>
  <c r="C255" i="2"/>
  <c r="D255" i="2" s="1"/>
  <c r="C251" i="2"/>
  <c r="D251" i="2" s="1"/>
  <c r="C250" i="2"/>
  <c r="D250" i="2" s="1"/>
  <c r="C249" i="2"/>
  <c r="D249" i="2" s="1"/>
  <c r="C248" i="2"/>
  <c r="D248" i="2" s="1"/>
  <c r="C245" i="2"/>
  <c r="D245" i="2" s="1"/>
  <c r="C244" i="2"/>
  <c r="D244" i="2" s="1"/>
  <c r="C243" i="2"/>
  <c r="D243" i="2" s="1"/>
  <c r="C239" i="2"/>
  <c r="D239" i="2" s="1"/>
  <c r="C238" i="2"/>
  <c r="D238" i="2" s="1"/>
  <c r="C237" i="2"/>
  <c r="D237" i="2" s="1"/>
  <c r="C233" i="2"/>
  <c r="D233" i="2" s="1"/>
  <c r="C232" i="2"/>
  <c r="D232" i="2" s="1"/>
  <c r="C231" i="2"/>
  <c r="D231" i="2" s="1"/>
  <c r="C228" i="2"/>
  <c r="D228" i="2" s="1"/>
  <c r="C227" i="2"/>
  <c r="D227" i="2" s="1"/>
  <c r="C222" i="2"/>
  <c r="D222" i="2" s="1"/>
  <c r="C221" i="2"/>
  <c r="D221" i="2" s="1"/>
  <c r="C220" i="2"/>
  <c r="D220" i="2" s="1"/>
  <c r="C219" i="2"/>
  <c r="D219" i="2" s="1"/>
  <c r="C217" i="2"/>
  <c r="D217" i="2" s="1"/>
  <c r="F3" i="3"/>
  <c r="D3" i="3"/>
  <c r="B3" i="3"/>
  <c r="C3" i="2" s="1"/>
  <c r="D3" i="2" s="1"/>
  <c r="F4" i="3"/>
  <c r="D4" i="3"/>
  <c r="B4" i="3"/>
  <c r="D21" i="3" l="1"/>
  <c r="C17" i="3"/>
  <c r="E14" i="3"/>
  <c r="B17" i="3"/>
  <c r="C21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59" i="5"/>
  <c r="D59" i="5" s="1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0" i="2"/>
  <c r="B26" i="3"/>
  <c r="C88" i="5"/>
  <c r="D88" i="5" s="1"/>
  <c r="C3" i="5" l="1"/>
  <c r="D3" i="5" s="1"/>
  <c r="C163" i="5"/>
  <c r="D163" i="5" s="1"/>
  <c r="C121" i="5"/>
  <c r="D121" i="5" s="1"/>
  <c r="C29" i="5"/>
  <c r="D29" i="5" s="1"/>
  <c r="C192" i="5"/>
  <c r="D192" i="5" s="1"/>
  <c r="C27" i="5"/>
  <c r="D27" i="5" s="1"/>
  <c r="C191" i="5"/>
  <c r="D191" i="5" s="1"/>
  <c r="C153" i="5"/>
  <c r="D153" i="5" s="1"/>
  <c r="C120" i="5"/>
  <c r="D120" i="5" s="1"/>
  <c r="C78" i="5"/>
  <c r="D78" i="5" s="1"/>
  <c r="C2" i="5"/>
  <c r="D2" i="5" s="1"/>
  <c r="C182" i="5"/>
  <c r="D182" i="5" s="1"/>
  <c r="C148" i="5"/>
  <c r="D148" i="5" s="1"/>
  <c r="C119" i="5"/>
  <c r="D119" i="5" s="1"/>
  <c r="C76" i="5"/>
  <c r="D76" i="5" s="1"/>
  <c r="C180" i="5"/>
  <c r="D180" i="5" s="1"/>
  <c r="C179" i="5"/>
  <c r="D179" i="5" s="1"/>
  <c r="C43" i="5"/>
  <c r="D43" i="5" s="1"/>
  <c r="C136" i="5"/>
  <c r="D136" i="5" s="1"/>
  <c r="C104" i="5"/>
  <c r="D104" i="5" s="1"/>
  <c r="C165" i="5"/>
  <c r="D165" i="5" s="1"/>
  <c r="C38" i="5"/>
  <c r="D38" i="5" s="1"/>
  <c r="C135" i="5"/>
  <c r="D135" i="5" s="1"/>
  <c r="C60" i="5"/>
  <c r="D60" i="5" s="1"/>
  <c r="C164" i="5"/>
  <c r="D164" i="5" s="1"/>
  <c r="C132" i="5"/>
  <c r="D132" i="5" s="1"/>
  <c r="C85" i="5"/>
  <c r="D85" i="5" s="1"/>
  <c r="C157" i="5"/>
  <c r="D157" i="5" s="1"/>
  <c r="C114" i="5"/>
  <c r="D114" i="5" s="1"/>
  <c r="C37" i="5"/>
  <c r="D37" i="5" s="1"/>
  <c r="C53" i="5"/>
  <c r="D53" i="5" s="1"/>
  <c r="C118" i="5"/>
  <c r="D118" i="5" s="1"/>
  <c r="C190" i="5"/>
  <c r="D190" i="5" s="1"/>
  <c r="C100" i="5"/>
  <c r="D100" i="5" s="1"/>
  <c r="C113" i="5"/>
  <c r="D113" i="5" s="1"/>
  <c r="C172" i="5"/>
  <c r="D172" i="5" s="1"/>
  <c r="C189" i="5"/>
  <c r="D189" i="5" s="1"/>
  <c r="C11" i="5"/>
  <c r="D11" i="5" s="1"/>
  <c r="C52" i="5"/>
  <c r="D52" i="5" s="1"/>
  <c r="C69" i="5"/>
  <c r="D69" i="5" s="1"/>
  <c r="C129" i="5"/>
  <c r="D129" i="5" s="1"/>
  <c r="C146" i="5"/>
  <c r="D146" i="5" s="1"/>
  <c r="C162" i="5"/>
  <c r="D162" i="5" s="1"/>
  <c r="C23" i="5"/>
  <c r="D23" i="5" s="1"/>
  <c r="C51" i="5"/>
  <c r="D51" i="5" s="1"/>
  <c r="C86" i="5"/>
  <c r="D86" i="5" s="1"/>
  <c r="C103" i="5"/>
  <c r="D103" i="5" s="1"/>
  <c r="C131" i="5"/>
  <c r="D131" i="5" s="1"/>
  <c r="C175" i="5"/>
  <c r="D175" i="5" s="1"/>
  <c r="C12" i="5"/>
  <c r="D12" i="5" s="1"/>
  <c r="C77" i="5"/>
  <c r="D77" i="5" s="1"/>
  <c r="C26" i="5"/>
  <c r="D26" i="5" s="1"/>
  <c r="C110" i="5"/>
  <c r="D110" i="5" s="1"/>
  <c r="C44" i="5"/>
  <c r="D44" i="5" s="1"/>
  <c r="C147" i="5"/>
  <c r="D147" i="5" s="1"/>
  <c r="C105" i="5"/>
  <c r="D105" i="5" s="1"/>
  <c r="C14" i="5"/>
  <c r="D14" i="5" s="1"/>
  <c r="C70" i="5"/>
  <c r="D70" i="5" s="1"/>
  <c r="C178" i="5"/>
  <c r="D178" i="5" s="1"/>
  <c r="C61" i="5"/>
  <c r="D61" i="5" s="1"/>
  <c r="C13" i="5"/>
  <c r="D13" i="5" s="1"/>
  <c r="C93" i="5"/>
  <c r="D93" i="5" s="1"/>
  <c r="C30" i="5"/>
  <c r="D30" i="5" s="1"/>
  <c r="C4" i="5"/>
  <c r="D4" i="5" s="1"/>
  <c r="C92" i="5"/>
  <c r="D92" i="5" s="1"/>
  <c r="C54" i="5"/>
  <c r="D54" i="5" s="1"/>
  <c r="C65" i="5"/>
  <c r="D65" i="5" s="1"/>
  <c r="C101" i="5"/>
  <c r="D101" i="5" s="1"/>
  <c r="C137" i="5"/>
  <c r="D137" i="5" s="1"/>
  <c r="C173" i="5"/>
  <c r="D173" i="5" s="1"/>
  <c r="C8" i="5"/>
  <c r="D8" i="5" s="1"/>
  <c r="C21" i="5"/>
  <c r="D21" i="5" s="1"/>
  <c r="C28" i="5"/>
  <c r="D28" i="5" s="1"/>
  <c r="C41" i="5"/>
  <c r="D41" i="5" s="1"/>
  <c r="C58" i="5"/>
  <c r="D58" i="5" s="1"/>
  <c r="C66" i="5"/>
  <c r="D66" i="5" s="1"/>
  <c r="C73" i="5"/>
  <c r="D73" i="5" s="1"/>
  <c r="C80" i="5"/>
  <c r="D80" i="5" s="1"/>
  <c r="C87" i="5"/>
  <c r="D87" i="5" s="1"/>
  <c r="C94" i="5"/>
  <c r="D94" i="5" s="1"/>
  <c r="C102" i="5"/>
  <c r="D102" i="5" s="1"/>
  <c r="C109" i="5"/>
  <c r="D109" i="5" s="1"/>
  <c r="C116" i="5"/>
  <c r="D116" i="5" s="1"/>
  <c r="C123" i="5"/>
  <c r="D123" i="5" s="1"/>
  <c r="C130" i="5"/>
  <c r="D130" i="5" s="1"/>
  <c r="C138" i="5"/>
  <c r="D138" i="5" s="1"/>
  <c r="C145" i="5"/>
  <c r="D145" i="5" s="1"/>
  <c r="C152" i="5"/>
  <c r="D152" i="5" s="1"/>
  <c r="C159" i="5"/>
  <c r="D159" i="5" s="1"/>
  <c r="C166" i="5"/>
  <c r="D166" i="5" s="1"/>
  <c r="C174" i="5"/>
  <c r="D174" i="5" s="1"/>
  <c r="C181" i="5"/>
  <c r="D181" i="5" s="1"/>
  <c r="C188" i="5"/>
  <c r="D188" i="5" s="1"/>
  <c r="C195" i="5"/>
  <c r="D195" i="5" s="1"/>
  <c r="C15" i="5"/>
  <c r="D15" i="5" s="1"/>
  <c r="C22" i="5"/>
  <c r="D22" i="5" s="1"/>
  <c r="C35" i="5"/>
  <c r="D35" i="5" s="1"/>
  <c r="C48" i="5"/>
  <c r="D48" i="5" s="1"/>
  <c r="C71" i="5"/>
  <c r="D71" i="5" s="1"/>
  <c r="C89" i="5"/>
  <c r="D89" i="5" s="1"/>
  <c r="C149" i="5"/>
  <c r="D149" i="5" s="1"/>
  <c r="C167" i="5"/>
  <c r="D167" i="5" s="1"/>
  <c r="C7" i="5"/>
  <c r="D7" i="5" s="1"/>
  <c r="C16" i="5"/>
  <c r="D16" i="5" s="1"/>
  <c r="C31" i="5"/>
  <c r="D31" i="5" s="1"/>
  <c r="C55" i="5"/>
  <c r="D55" i="5" s="1"/>
  <c r="C63" i="5"/>
  <c r="D63" i="5" s="1"/>
  <c r="C72" i="5"/>
  <c r="D72" i="5" s="1"/>
  <c r="C81" i="5"/>
  <c r="D81" i="5" s="1"/>
  <c r="C90" i="5"/>
  <c r="D90" i="5" s="1"/>
  <c r="C98" i="5"/>
  <c r="D98" i="5" s="1"/>
  <c r="C106" i="5"/>
  <c r="D106" i="5" s="1"/>
  <c r="C115" i="5"/>
  <c r="D115" i="5" s="1"/>
  <c r="C124" i="5"/>
  <c r="D124" i="5" s="1"/>
  <c r="C133" i="5"/>
  <c r="D133" i="5" s="1"/>
  <c r="C141" i="5"/>
  <c r="D141" i="5" s="1"/>
  <c r="C150" i="5"/>
  <c r="D150" i="5" s="1"/>
  <c r="C158" i="5"/>
  <c r="D158" i="5" s="1"/>
  <c r="C168" i="5"/>
  <c r="D168" i="5" s="1"/>
  <c r="C176" i="5"/>
  <c r="D176" i="5" s="1"/>
  <c r="C184" i="5"/>
  <c r="D184" i="5" s="1"/>
  <c r="C193" i="5"/>
  <c r="D193" i="5" s="1"/>
  <c r="C24" i="5"/>
  <c r="D24" i="5" s="1"/>
  <c r="C39" i="5"/>
  <c r="D39" i="5" s="1"/>
  <c r="C47" i="5"/>
  <c r="D47" i="5" s="1"/>
  <c r="C107" i="5"/>
  <c r="D107" i="5" s="1"/>
  <c r="C125" i="5"/>
  <c r="D125" i="5" s="1"/>
  <c r="C185" i="5"/>
  <c r="D185" i="5" s="1"/>
  <c r="C9" i="5"/>
  <c r="D9" i="5" s="1"/>
  <c r="C17" i="5"/>
  <c r="D17" i="5" s="1"/>
  <c r="C32" i="5"/>
  <c r="D32" i="5" s="1"/>
  <c r="C40" i="5"/>
  <c r="D40" i="5" s="1"/>
  <c r="C56" i="5"/>
  <c r="D56" i="5" s="1"/>
  <c r="C64" i="5"/>
  <c r="D64" i="5" s="1"/>
  <c r="C74" i="5"/>
  <c r="D74" i="5" s="1"/>
  <c r="C82" i="5"/>
  <c r="D82" i="5" s="1"/>
  <c r="C91" i="5"/>
  <c r="D91" i="5" s="1"/>
  <c r="C99" i="5"/>
  <c r="D99" i="5" s="1"/>
  <c r="C108" i="5"/>
  <c r="D108" i="5" s="1"/>
  <c r="C117" i="5"/>
  <c r="D117" i="5" s="1"/>
  <c r="C126" i="5"/>
  <c r="D126" i="5" s="1"/>
  <c r="C134" i="5"/>
  <c r="D134" i="5" s="1"/>
  <c r="C142" i="5"/>
  <c r="D142" i="5" s="1"/>
  <c r="C151" i="5"/>
  <c r="D151" i="5" s="1"/>
  <c r="C160" i="5"/>
  <c r="D160" i="5" s="1"/>
  <c r="C169" i="5"/>
  <c r="D169" i="5" s="1"/>
  <c r="C177" i="5"/>
  <c r="D177" i="5" s="1"/>
  <c r="C186" i="5"/>
  <c r="D186" i="5" s="1"/>
  <c r="C194" i="5"/>
  <c r="D194" i="5" s="1"/>
  <c r="C10" i="5"/>
  <c r="D10" i="5" s="1"/>
  <c r="C25" i="5"/>
  <c r="D25" i="5" s="1"/>
  <c r="C49" i="5"/>
  <c r="D49" i="5" s="1"/>
  <c r="C83" i="5"/>
  <c r="D83" i="5" s="1"/>
  <c r="C143" i="5"/>
  <c r="D143" i="5" s="1"/>
  <c r="C161" i="5"/>
  <c r="D161" i="5" s="1"/>
  <c r="C18" i="5"/>
  <c r="D18" i="5" s="1"/>
  <c r="C33" i="5"/>
  <c r="D33" i="5" s="1"/>
  <c r="C42" i="5"/>
  <c r="D42" i="5" s="1"/>
  <c r="C57" i="5"/>
  <c r="D57" i="5" s="1"/>
  <c r="C67" i="5"/>
  <c r="D67" i="5" s="1"/>
  <c r="C75" i="5"/>
  <c r="D75" i="5" s="1"/>
  <c r="C36" i="5"/>
  <c r="D36" i="5" s="1"/>
  <c r="C128" i="5"/>
  <c r="D128" i="5" s="1"/>
  <c r="C112" i="5"/>
  <c r="D112" i="5" s="1"/>
  <c r="C97" i="5"/>
  <c r="D97" i="5" s="1"/>
  <c r="C68" i="5"/>
  <c r="D68" i="5" s="1"/>
  <c r="C46" i="5"/>
  <c r="D46" i="5" s="1"/>
  <c r="C20" i="5"/>
  <c r="D20" i="5" s="1"/>
  <c r="C6" i="5"/>
  <c r="D6" i="5" s="1"/>
  <c r="C187" i="5"/>
  <c r="D187" i="5" s="1"/>
  <c r="C171" i="5"/>
  <c r="D171" i="5" s="1"/>
  <c r="C156" i="5"/>
  <c r="D156" i="5" s="1"/>
  <c r="C140" i="5"/>
  <c r="D140" i="5" s="1"/>
  <c r="C84" i="5"/>
  <c r="D84" i="5" s="1"/>
  <c r="C45" i="5"/>
  <c r="D45" i="5" s="1"/>
  <c r="C34" i="5"/>
  <c r="D34" i="5" s="1"/>
  <c r="C183" i="5"/>
  <c r="D183" i="5" s="1"/>
  <c r="C155" i="5"/>
  <c r="D155" i="5" s="1"/>
  <c r="C127" i="5"/>
  <c r="D127" i="5" s="1"/>
  <c r="C111" i="5"/>
  <c r="D111" i="5" s="1"/>
  <c r="C96" i="5"/>
  <c r="D96" i="5" s="1"/>
  <c r="C79" i="5"/>
  <c r="D79" i="5" s="1"/>
  <c r="C62" i="5"/>
  <c r="D62" i="5" s="1"/>
  <c r="C50" i="5"/>
  <c r="D50" i="5" s="1"/>
  <c r="C144" i="5"/>
  <c r="D144" i="5" s="1"/>
  <c r="C19" i="5"/>
  <c r="D19" i="5" s="1"/>
  <c r="C5" i="5"/>
  <c r="D5" i="5" s="1"/>
  <c r="C170" i="5"/>
  <c r="D170" i="5" s="1"/>
  <c r="C154" i="5"/>
  <c r="D154" i="5" s="1"/>
  <c r="C139" i="5"/>
  <c r="D139" i="5" s="1"/>
  <c r="C122" i="5"/>
  <c r="D122" i="5" s="1"/>
  <c r="C95" i="5"/>
  <c r="D95" i="5" s="1"/>
  <c r="B8" i="3"/>
  <c r="C79" i="4" l="1"/>
  <c r="C91" i="4"/>
  <c r="C73" i="4"/>
  <c r="C53" i="4"/>
  <c r="C65" i="4"/>
  <c r="B76" i="4"/>
  <c r="B88" i="4"/>
  <c r="B100" i="4"/>
  <c r="B49" i="4"/>
  <c r="B61" i="4"/>
  <c r="B40" i="4"/>
  <c r="C80" i="4"/>
  <c r="C92" i="4"/>
  <c r="C42" i="4"/>
  <c r="C54" i="4"/>
  <c r="C66" i="4"/>
  <c r="B77" i="4"/>
  <c r="B89" i="4"/>
  <c r="B101" i="4"/>
  <c r="B50" i="4"/>
  <c r="B62" i="4"/>
  <c r="C81" i="4"/>
  <c r="C93" i="4"/>
  <c r="C43" i="4"/>
  <c r="C55" i="4"/>
  <c r="C67" i="4"/>
  <c r="C86" i="4"/>
  <c r="C101" i="4"/>
  <c r="C57" i="4"/>
  <c r="C72" i="4"/>
  <c r="B85" i="4"/>
  <c r="B99" i="4"/>
  <c r="B52" i="4"/>
  <c r="B66" i="4"/>
  <c r="C87" i="4"/>
  <c r="C102" i="4"/>
  <c r="C58" i="4"/>
  <c r="C40" i="4"/>
  <c r="B86" i="4"/>
  <c r="B102" i="4"/>
  <c r="B53" i="4"/>
  <c r="B67" i="4"/>
  <c r="C88" i="4"/>
  <c r="C44" i="4"/>
  <c r="C59" i="4"/>
  <c r="C41" i="4"/>
  <c r="B87" i="4"/>
  <c r="B73" i="4"/>
  <c r="B54" i="4"/>
  <c r="B68" i="4"/>
  <c r="C74" i="4"/>
  <c r="C89" i="4"/>
  <c r="C45" i="4"/>
  <c r="C60" i="4"/>
  <c r="B74" i="4"/>
  <c r="B90" i="4"/>
  <c r="B41" i="4"/>
  <c r="B55" i="4"/>
  <c r="B69" i="4"/>
  <c r="C75" i="4"/>
  <c r="C90" i="4"/>
  <c r="C46" i="4"/>
  <c r="C61" i="4"/>
  <c r="B75" i="4"/>
  <c r="B91" i="4"/>
  <c r="B42" i="4"/>
  <c r="B56" i="4"/>
  <c r="B70" i="4"/>
  <c r="C76" i="4"/>
  <c r="C94" i="4"/>
  <c r="C47" i="4"/>
  <c r="C62" i="4"/>
  <c r="B78" i="4"/>
  <c r="B92" i="4"/>
  <c r="B43" i="4"/>
  <c r="B57" i="4"/>
  <c r="B71" i="4"/>
  <c r="C99" i="4"/>
  <c r="C70" i="4"/>
  <c r="B97" i="4"/>
  <c r="B64" i="4"/>
  <c r="C78" i="4"/>
  <c r="C83" i="4"/>
  <c r="C84" i="4"/>
  <c r="B83" i="4"/>
  <c r="C100" i="4"/>
  <c r="C71" i="4"/>
  <c r="B98" i="4"/>
  <c r="B65" i="4"/>
  <c r="C77" i="4"/>
  <c r="C48" i="4"/>
  <c r="B79" i="4"/>
  <c r="B44" i="4"/>
  <c r="B72" i="4"/>
  <c r="C49" i="4"/>
  <c r="B80" i="4"/>
  <c r="B45" i="4"/>
  <c r="C82" i="4"/>
  <c r="C50" i="4"/>
  <c r="B81" i="4"/>
  <c r="B46" i="4"/>
  <c r="C51" i="4"/>
  <c r="B82" i="4"/>
  <c r="B47" i="4"/>
  <c r="C52" i="4"/>
  <c r="B48" i="4"/>
  <c r="B84" i="4"/>
  <c r="B94" i="4"/>
  <c r="C95" i="4"/>
  <c r="B95" i="4"/>
  <c r="C96" i="4"/>
  <c r="C97" i="4"/>
  <c r="C98" i="4"/>
  <c r="C56" i="4"/>
  <c r="B59" i="4"/>
  <c r="C63" i="4"/>
  <c r="B60" i="4"/>
  <c r="C68" i="4"/>
  <c r="C69" i="4"/>
  <c r="B93" i="4"/>
  <c r="C85" i="4"/>
  <c r="B96" i="4"/>
  <c r="B51" i="4"/>
  <c r="B58" i="4"/>
  <c r="C64" i="4"/>
  <c r="B63" i="4"/>
  <c r="C123" i="2"/>
  <c r="D123" i="2" s="1"/>
  <c r="C110" i="2"/>
  <c r="D110" i="2" s="1"/>
  <c r="C139" i="2"/>
  <c r="D139" i="2" s="1"/>
  <c r="C115" i="2"/>
  <c r="D115" i="2" s="1"/>
  <c r="C100" i="2"/>
  <c r="D100" i="2" s="1"/>
  <c r="C101" i="2"/>
  <c r="D101" i="2" s="1"/>
  <c r="C103" i="2"/>
  <c r="D103" i="2" s="1"/>
  <c r="A3" i="2"/>
  <c r="A4" i="2"/>
  <c r="C4" i="2"/>
  <c r="D4" i="2" s="1"/>
  <c r="A5" i="2"/>
  <c r="A6" i="2"/>
  <c r="A7" i="2"/>
  <c r="A8" i="2"/>
  <c r="A9" i="2"/>
  <c r="A10" i="2"/>
  <c r="A11" i="2"/>
  <c r="A12" i="2"/>
  <c r="C12" i="2"/>
  <c r="D12" i="2" s="1"/>
  <c r="A13" i="2"/>
  <c r="A14" i="2"/>
  <c r="A15" i="2"/>
  <c r="A16" i="2"/>
  <c r="C16" i="2"/>
  <c r="D16" i="2" s="1"/>
  <c r="A17" i="2"/>
  <c r="A18" i="2"/>
  <c r="A19" i="2"/>
  <c r="A20" i="2"/>
  <c r="A21" i="2"/>
  <c r="A22" i="2"/>
  <c r="A23" i="2"/>
  <c r="A24" i="2"/>
  <c r="C24" i="2"/>
  <c r="D24" i="2" s="1"/>
  <c r="A25" i="2"/>
  <c r="C25" i="2"/>
  <c r="D25" i="2" s="1"/>
  <c r="A26" i="2"/>
  <c r="A27" i="2"/>
  <c r="A28" i="2"/>
  <c r="A29" i="2"/>
  <c r="A31" i="2"/>
  <c r="A32" i="2"/>
  <c r="C32" i="2"/>
  <c r="D32" i="2" s="1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  <c r="C89" i="2" l="1"/>
  <c r="D89" i="2" s="1"/>
  <c r="C29" i="2"/>
  <c r="D29" i="2" s="1"/>
  <c r="C11" i="2"/>
  <c r="D11" i="2" s="1"/>
  <c r="C53" i="2"/>
  <c r="D53" i="2" s="1"/>
  <c r="C99" i="2"/>
  <c r="D99" i="2" s="1"/>
  <c r="C146" i="2"/>
  <c r="D146" i="2" s="1"/>
  <c r="C10" i="2"/>
  <c r="D10" i="2" s="1"/>
  <c r="C88" i="2"/>
  <c r="D88" i="2" s="1"/>
  <c r="C147" i="2"/>
  <c r="D147" i="2" s="1"/>
  <c r="C17" i="2"/>
  <c r="D17" i="2" s="1"/>
  <c r="C87" i="2"/>
  <c r="D87" i="2" s="1"/>
  <c r="C9" i="2"/>
  <c r="D9" i="2" s="1"/>
  <c r="C86" i="2"/>
  <c r="D86" i="2" s="1"/>
  <c r="C105" i="2"/>
  <c r="D105" i="2" s="1"/>
  <c r="C141" i="2"/>
  <c r="D141" i="2" s="1"/>
  <c r="C31" i="2"/>
  <c r="D31" i="2" s="1"/>
  <c r="C23" i="2"/>
  <c r="D23" i="2" s="1"/>
  <c r="C98" i="2"/>
  <c r="D98" i="2" s="1"/>
  <c r="C151" i="2"/>
  <c r="D151" i="2" s="1"/>
  <c r="C2" i="2"/>
  <c r="D2" i="2" s="1"/>
  <c r="C5" i="2"/>
  <c r="D5" i="2" s="1"/>
  <c r="C97" i="2"/>
  <c r="D97" i="2" s="1"/>
  <c r="C30" i="2"/>
  <c r="D30" i="2" s="1"/>
  <c r="C22" i="2"/>
  <c r="D22" i="2" s="1"/>
  <c r="C91" i="2"/>
  <c r="D91" i="2" s="1"/>
  <c r="C28" i="2"/>
  <c r="D28" i="2" s="1"/>
  <c r="C8" i="2"/>
  <c r="D8" i="2" s="1"/>
  <c r="C96" i="2"/>
  <c r="D96" i="2" s="1"/>
  <c r="C14" i="2"/>
  <c r="D14" i="2" s="1"/>
  <c r="C95" i="2"/>
  <c r="D95" i="2" s="1"/>
  <c r="C149" i="2"/>
  <c r="D149" i="2" s="1"/>
  <c r="C124" i="2"/>
  <c r="D124" i="2" s="1"/>
  <c r="C27" i="2"/>
  <c r="D27" i="2" s="1"/>
  <c r="C7" i="2"/>
  <c r="D7" i="2" s="1"/>
  <c r="C94" i="2"/>
  <c r="D94" i="2" s="1"/>
  <c r="C26" i="2"/>
  <c r="D26" i="2" s="1"/>
  <c r="C93" i="2"/>
  <c r="D93" i="2" s="1"/>
  <c r="C138" i="2"/>
  <c r="D138" i="2" s="1"/>
  <c r="C129" i="2"/>
  <c r="D129" i="2" s="1"/>
  <c r="C140" i="2"/>
  <c r="D140" i="2" s="1"/>
  <c r="C15" i="2"/>
  <c r="D15" i="2" s="1"/>
  <c r="C21" i="2"/>
  <c r="D21" i="2" s="1"/>
  <c r="C132" i="2"/>
  <c r="D132" i="2" s="1"/>
  <c r="C34" i="2"/>
  <c r="D34" i="2" s="1"/>
  <c r="C20" i="2"/>
  <c r="D20" i="2" s="1"/>
  <c r="C114" i="2"/>
  <c r="D114" i="2" s="1"/>
  <c r="C128" i="2"/>
  <c r="D128" i="2" s="1"/>
  <c r="C116" i="2"/>
  <c r="D116" i="2" s="1"/>
  <c r="C148" i="2"/>
  <c r="D148" i="2" s="1"/>
  <c r="C13" i="2"/>
  <c r="D13" i="2" s="1"/>
  <c r="C33" i="2"/>
  <c r="D33" i="2" s="1"/>
  <c r="C19" i="2"/>
  <c r="D19" i="2" s="1"/>
  <c r="C92" i="2"/>
  <c r="D92" i="2" s="1"/>
  <c r="C150" i="2"/>
  <c r="D150" i="2" s="1"/>
  <c r="C152" i="2"/>
  <c r="D152" i="2" s="1"/>
  <c r="C133" i="2"/>
  <c r="D133" i="2" s="1"/>
  <c r="D35" i="2"/>
  <c r="D41" i="2"/>
  <c r="D47" i="2"/>
  <c r="D36" i="2"/>
  <c r="D51" i="2"/>
  <c r="D42" i="2"/>
  <c r="D48" i="2"/>
  <c r="D37" i="2"/>
  <c r="D43" i="2"/>
  <c r="D49" i="2"/>
  <c r="D38" i="2"/>
  <c r="D44" i="2"/>
  <c r="D50" i="2"/>
  <c r="D39" i="2"/>
  <c r="D45" i="2"/>
  <c r="D52" i="2"/>
  <c r="D40" i="2"/>
  <c r="D46" i="2"/>
  <c r="C144" i="2"/>
  <c r="D144" i="2" s="1"/>
  <c r="C122" i="2"/>
  <c r="D122" i="2" s="1"/>
  <c r="C145" i="2"/>
  <c r="D145" i="2" s="1"/>
  <c r="C6" i="2"/>
  <c r="D6" i="2" s="1"/>
  <c r="C154" i="2"/>
  <c r="D154" i="2" s="1"/>
  <c r="C117" i="2"/>
  <c r="D117" i="2" s="1"/>
  <c r="C142" i="2"/>
  <c r="D142" i="2" s="1"/>
  <c r="C108" i="2"/>
  <c r="D108" i="2" s="1"/>
  <c r="C136" i="2"/>
  <c r="D136" i="2" s="1"/>
  <c r="C104" i="2"/>
  <c r="D104" i="2" s="1"/>
  <c r="C126" i="2"/>
  <c r="D126" i="2" s="1"/>
  <c r="C130" i="2"/>
  <c r="D130" i="2" s="1"/>
  <c r="C119" i="2"/>
  <c r="D119" i="2" s="1"/>
  <c r="C118" i="2"/>
  <c r="D118" i="2" s="1"/>
  <c r="C153" i="2"/>
  <c r="D153" i="2" s="1"/>
  <c r="C143" i="2"/>
  <c r="D143" i="2" s="1"/>
  <c r="C113" i="2"/>
  <c r="D113" i="2" s="1"/>
  <c r="C112" i="2"/>
  <c r="D112" i="2" s="1"/>
  <c r="C137" i="2"/>
  <c r="D137" i="2" s="1"/>
  <c r="C111" i="2"/>
  <c r="D111" i="2" s="1"/>
  <c r="C109" i="2"/>
  <c r="D109" i="2" s="1"/>
  <c r="C107" i="2"/>
  <c r="D107" i="2" s="1"/>
  <c r="C120" i="2"/>
  <c r="D120" i="2" s="1"/>
  <c r="C135" i="2"/>
  <c r="D135" i="2" s="1"/>
  <c r="C106" i="2"/>
  <c r="D106" i="2" s="1"/>
  <c r="C121" i="2"/>
  <c r="D121" i="2" s="1"/>
  <c r="C134" i="2"/>
  <c r="D134" i="2" s="1"/>
  <c r="C131" i="2"/>
  <c r="D131" i="2" s="1"/>
  <c r="C127" i="2"/>
  <c r="D127" i="2" s="1"/>
  <c r="C18" i="2"/>
  <c r="D18" i="2" s="1"/>
  <c r="C102" i="2"/>
  <c r="D102" i="2" s="1"/>
  <c r="C90" i="2"/>
  <c r="D90" i="2" s="1"/>
  <c r="C125" i="2"/>
  <c r="D125" i="2" s="1"/>
</calcChain>
</file>

<file path=xl/sharedStrings.xml><?xml version="1.0" encoding="utf-8"?>
<sst xmlns="http://schemas.openxmlformats.org/spreadsheetml/2006/main" count="53" uniqueCount="39">
  <si>
    <t>Particle size( diameter in m)</t>
  </si>
  <si>
    <t>% dissolution</t>
  </si>
  <si>
    <t>Values used</t>
  </si>
  <si>
    <t>time period (year)</t>
  </si>
  <si>
    <t>CO2 removal potential (tCO2/trock)</t>
  </si>
  <si>
    <t>CO2 removal (tCO2/trock)</t>
  </si>
  <si>
    <t>Feed particle size (μm)</t>
  </si>
  <si>
    <t>Normal Grinding limit (μm)</t>
  </si>
  <si>
    <t>Final praticle size (μm)</t>
  </si>
  <si>
    <t>Energy (kWh/t)</t>
  </si>
  <si>
    <t>Grinding values</t>
  </si>
  <si>
    <t>Excavation</t>
  </si>
  <si>
    <t>Transport</t>
  </si>
  <si>
    <t>Spreading</t>
  </si>
  <si>
    <t>Reduction in CO2 removal</t>
  </si>
  <si>
    <t>Comminution (for 10μm)</t>
  </si>
  <si>
    <t>Crushing</t>
  </si>
  <si>
    <t>Screening</t>
  </si>
  <si>
    <t>Buildings/development</t>
  </si>
  <si>
    <t>Mobile plant</t>
  </si>
  <si>
    <t>Grinding</t>
  </si>
  <si>
    <t>Total</t>
  </si>
  <si>
    <t>CAPEX (£/t/year)</t>
  </si>
  <si>
    <t>CAPEX (M£/0.5-5mt/year)</t>
  </si>
  <si>
    <t>OPEX(£/t) added per year with discount rate</t>
  </si>
  <si>
    <t>CAPEX x ([r/(1-(1/1+r)^N]+O&amp;M as % of CAPEX)</t>
  </si>
  <si>
    <t>Weathering rate for dunite (molm^-2s^-1)</t>
  </si>
  <si>
    <t>Basalt Grinding energy (kWh/t)</t>
  </si>
  <si>
    <t>Dunite Grinding energy (kWh/t)</t>
  </si>
  <si>
    <t>Net CO2 removal potential - 0.12936(Basalt), -0.0978(Dunite)</t>
  </si>
  <si>
    <t>Dunite</t>
  </si>
  <si>
    <t>Basalt</t>
  </si>
  <si>
    <t>OPEX + discounted CAPEX</t>
  </si>
  <si>
    <t>Weathering rate for cragmill basalt (molm^-2s^-1)</t>
  </si>
  <si>
    <t>(infinity)</t>
  </si>
  <si>
    <t>Weathering rate for middleton basalt (molm^-2s^-1)</t>
  </si>
  <si>
    <t>Molar volume (m^3mol^-1)</t>
  </si>
  <si>
    <t>Work index for Olivine (Dunite) (kWh/trock)</t>
  </si>
  <si>
    <t>Work index for Basalt (kWh/trock)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</si>
</sst>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Carbon capturing over time</a:t>
            </a:r>
            <a:r>
              <a:rPr lang="en-GB" b="1" baseline="0"/>
              <a:t> for 3 particle sizes</a:t>
            </a:r>
            <a:endParaRPr lang="en-GB" b="1"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P=10μm</c:v>
          </c:tx>
          <c:marker>
            <c:symbol val="none"/>
          </c:marker>
          <c:cat>
            <c:numRef>
              <c:f>'Time Dunite'!$B$2:$B$52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'Time Dunite'!$C$2:$C$51</c:f>
              <c:numCache>
                <c:formatCode>General</c:formatCode>
                <c:ptCount val="50"/>
                <c:pt idx="0">
                  <c:v>0</c:v>
                </c:pt>
                <c:pt idx="1">
                  <c:v>12.104359543007098</c:v>
                </c:pt>
                <c:pt idx="2">
                  <c:v>23.19028130278971</c:v>
                </c:pt>
                <c:pt idx="3">
                  <c:v>33.302520372118032</c:v>
                </c:pt>
                <c:pt idx="4">
                  <c:v>42.48583184376244</c:v>
                </c:pt>
                <c:pt idx="5">
                  <c:v>50.784970810493199</c:v>
                </c:pt>
                <c:pt idx="6">
                  <c:v>58.244692365080567</c:v>
                </c:pt>
                <c:pt idx="7">
                  <c:v>64.909751600294868</c:v>
                </c:pt>
                <c:pt idx="8">
                  <c:v>70.824903608906425</c:v>
                </c:pt>
                <c:pt idx="9">
                  <c:v>76.034903483685511</c:v>
                </c:pt>
                <c:pt idx="10">
                  <c:v>80.584506317402429</c:v>
                </c:pt>
                <c:pt idx="11">
                  <c:v>84.518467202827452</c:v>
                </c:pt>
                <c:pt idx="12">
                  <c:v>87.88154123273091</c:v>
                </c:pt>
                <c:pt idx="13">
                  <c:v>90.718483499883064</c:v>
                </c:pt>
                <c:pt idx="14">
                  <c:v>93.074049097054228</c:v>
                </c:pt>
                <c:pt idx="15">
                  <c:v>94.992993117014692</c:v>
                </c:pt>
                <c:pt idx="16">
                  <c:v>96.52007065253477</c:v>
                </c:pt>
                <c:pt idx="17">
                  <c:v>97.700036796384737</c:v>
                </c:pt>
                <c:pt idx="18">
                  <c:v>98.577646641334908</c:v>
                </c:pt>
                <c:pt idx="19">
                  <c:v>99.197655280155544</c:v>
                </c:pt>
                <c:pt idx="20">
                  <c:v>99.604817805616975</c:v>
                </c:pt>
                <c:pt idx="21">
                  <c:v>99.843889310489487</c:v>
                </c:pt>
                <c:pt idx="22">
                  <c:v>99.95962488754337</c:v>
                </c:pt>
                <c:pt idx="23">
                  <c:v>99.996779629548939</c:v>
                </c:pt>
                <c:pt idx="24">
                  <c:v>100.00010862927647</c:v>
                </c:pt>
                <c:pt idx="25">
                  <c:v>100.01436697949624</c:v>
                </c:pt>
                <c:pt idx="26">
                  <c:v>100.08430977297857</c:v>
                </c:pt>
                <c:pt idx="27">
                  <c:v>100.25469210249378</c:v>
                </c:pt>
                <c:pt idx="28">
                  <c:v>100.57026906081212</c:v>
                </c:pt>
                <c:pt idx="29">
                  <c:v>101.07579574070391</c:v>
                </c:pt>
                <c:pt idx="30">
                  <c:v>101.81602723493943</c:v>
                </c:pt>
                <c:pt idx="31">
                  <c:v>102.835718636289</c:v>
                </c:pt>
                <c:pt idx="32">
                  <c:v>104.17962503752291</c:v>
                </c:pt>
                <c:pt idx="33">
                  <c:v>105.89250153141145</c:v>
                </c:pt>
                <c:pt idx="34">
                  <c:v>108.01910321072489</c:v>
                </c:pt>
                <c:pt idx="35">
                  <c:v>110.60418516823358</c:v>
                </c:pt>
                <c:pt idx="36">
                  <c:v>113.69250249670775</c:v>
                </c:pt>
                <c:pt idx="37">
                  <c:v>117.32881028891771</c:v>
                </c:pt>
                <c:pt idx="38">
                  <c:v>121.55786363763383</c:v>
                </c:pt>
                <c:pt idx="39">
                  <c:v>126.42441763562636</c:v>
                </c:pt>
                <c:pt idx="40">
                  <c:v>131.9732273756656</c:v>
                </c:pt>
                <c:pt idx="41">
                  <c:v>138.24904795052177</c:v>
                </c:pt>
                <c:pt idx="42">
                  <c:v>145.29663445296529</c:v>
                </c:pt>
                <c:pt idx="43">
                  <c:v>153.1607419757664</c:v>
                </c:pt>
                <c:pt idx="44">
                  <c:v>161.88612561169532</c:v>
                </c:pt>
                <c:pt idx="45">
                  <c:v>171.5175404535224</c:v>
                </c:pt>
                <c:pt idx="46">
                  <c:v>182.09974159401804</c:v>
                </c:pt>
                <c:pt idx="47">
                  <c:v>193.67748412595242</c:v>
                </c:pt>
                <c:pt idx="48">
                  <c:v>206.29552314209593</c:v>
                </c:pt>
                <c:pt idx="49">
                  <c:v>219.99861373521873</c:v>
                </c:pt>
              </c:numCache>
            </c:numRef>
          </c:val>
          <c:smooth val="0"/>
        </c:ser>
        <c:ser>
          <c:idx val="2"/>
          <c:order val="1"/>
          <c:tx>
            <c:v>P=20μm</c:v>
          </c:tx>
          <c:marker>
            <c:symbol val="none"/>
          </c:marker>
          <c:val>
            <c:numRef>
              <c:f>'Time Dunite'!$C$104:$C$154</c:f>
              <c:numCache>
                <c:formatCode>General</c:formatCode>
                <c:ptCount val="51"/>
                <c:pt idx="0">
                  <c:v>0</c:v>
                </c:pt>
                <c:pt idx="1">
                  <c:v>6.1822816877047782</c:v>
                </c:pt>
                <c:pt idx="2">
                  <c:v>12.104359543007098</c:v>
                </c:pt>
                <c:pt idx="3">
                  <c:v>17.771827952503337</c:v>
                </c:pt>
                <c:pt idx="4">
                  <c:v>23.19028130278971</c:v>
                </c:pt>
                <c:pt idx="5">
                  <c:v>28.365313980462531</c:v>
                </c:pt>
                <c:pt idx="6">
                  <c:v>33.302520372118032</c:v>
                </c:pt>
                <c:pt idx="7">
                  <c:v>38.007494864352594</c:v>
                </c:pt>
                <c:pt idx="8">
                  <c:v>42.48583184376244</c:v>
                </c:pt>
                <c:pt idx="9">
                  <c:v>46.743125696943885</c:v>
                </c:pt>
                <c:pt idx="10">
                  <c:v>50.784970810493199</c:v>
                </c:pt>
                <c:pt idx="11">
                  <c:v>54.616961571006641</c:v>
                </c:pt>
                <c:pt idx="12">
                  <c:v>58.244692365080567</c:v>
                </c:pt>
                <c:pt idx="13">
                  <c:v>61.673757579311214</c:v>
                </c:pt>
                <c:pt idx="14">
                  <c:v>64.909751600294868</c:v>
                </c:pt>
                <c:pt idx="15">
                  <c:v>67.958268814627871</c:v>
                </c:pt>
                <c:pt idx="16">
                  <c:v>70.824903608906425</c:v>
                </c:pt>
                <c:pt idx="17">
                  <c:v>73.515250369726886</c:v>
                </c:pt>
                <c:pt idx="18">
                  <c:v>76.034903483685511</c:v>
                </c:pt>
                <c:pt idx="19">
                  <c:v>78.389457337378602</c:v>
                </c:pt>
                <c:pt idx="20">
                  <c:v>80.584506317402429</c:v>
                </c:pt>
                <c:pt idx="21">
                  <c:v>82.625644810353279</c:v>
                </c:pt>
                <c:pt idx="22">
                  <c:v>84.518467202827452</c:v>
                </c:pt>
                <c:pt idx="23">
                  <c:v>86.268567881421234</c:v>
                </c:pt>
                <c:pt idx="24">
                  <c:v>87.88154123273091</c:v>
                </c:pt>
                <c:pt idx="25">
                  <c:v>89.36298164335274</c:v>
                </c:pt>
                <c:pt idx="26">
                  <c:v>90.718483499883064</c:v>
                </c:pt>
                <c:pt idx="27">
                  <c:v>91.953641188918112</c:v>
                </c:pt>
                <c:pt idx="28">
                  <c:v>93.074049097054228</c:v>
                </c:pt>
                <c:pt idx="29">
                  <c:v>94.085301610887655</c:v>
                </c:pt>
                <c:pt idx="30">
                  <c:v>94.992993117014692</c:v>
                </c:pt>
                <c:pt idx="31">
                  <c:v>95.802718002031654</c:v>
                </c:pt>
                <c:pt idx="32">
                  <c:v>96.52007065253477</c:v>
                </c:pt>
                <c:pt idx="33">
                  <c:v>97.150645455120383</c:v>
                </c:pt>
                <c:pt idx="34">
                  <c:v>97.700036796384737</c:v>
                </c:pt>
                <c:pt idx="35">
                  <c:v>98.173839062924145</c:v>
                </c:pt>
                <c:pt idx="36">
                  <c:v>98.577646641334908</c:v>
                </c:pt>
                <c:pt idx="37">
                  <c:v>98.91705391821327</c:v>
                </c:pt>
                <c:pt idx="38">
                  <c:v>99.197655280155544</c:v>
                </c:pt>
                <c:pt idx="39">
                  <c:v>99.425045113758017</c:v>
                </c:pt>
                <c:pt idx="40">
                  <c:v>99.604817805616975</c:v>
                </c:pt>
                <c:pt idx="41">
                  <c:v>99.742567742328703</c:v>
                </c:pt>
                <c:pt idx="42">
                  <c:v>99.843889310489487</c:v>
                </c:pt>
                <c:pt idx="43">
                  <c:v>99.914376896695629</c:v>
                </c:pt>
                <c:pt idx="44">
                  <c:v>99.95962488754337</c:v>
                </c:pt>
                <c:pt idx="45">
                  <c:v>99.985227669629055</c:v>
                </c:pt>
                <c:pt idx="46">
                  <c:v>99.996779629548939</c:v>
                </c:pt>
                <c:pt idx="47">
                  <c:v>99.999875153899282</c:v>
                </c:pt>
                <c:pt idx="48">
                  <c:v>100.00010862927647</c:v>
                </c:pt>
                <c:pt idx="49">
                  <c:v>100.00307444227666</c:v>
                </c:pt>
                <c:pt idx="50">
                  <c:v>100.01436697949624</c:v>
                </c:pt>
              </c:numCache>
            </c:numRef>
          </c:val>
          <c:smooth val="0"/>
        </c:ser>
        <c:ser>
          <c:idx val="1"/>
          <c:order val="2"/>
          <c:tx>
            <c:v>P=100μm</c:v>
          </c:tx>
          <c:marker>
            <c:symbol val="none"/>
          </c:marker>
          <c:val>
            <c:numRef>
              <c:f>'Time Dunite'!$C$54:$C$103</c:f>
              <c:numCache>
                <c:formatCode>General</c:formatCode>
                <c:ptCount val="50"/>
                <c:pt idx="0">
                  <c:v>1.2575411746897605</c:v>
                </c:pt>
                <c:pt idx="1">
                  <c:v>2.504495175712357</c:v>
                </c:pt>
                <c:pt idx="2">
                  <c:v>3.7409067581605582</c:v>
                </c:pt>
                <c:pt idx="3">
                  <c:v>4.9668206771271119</c:v>
                </c:pt>
                <c:pt idx="4">
                  <c:v>6.1822816877047675</c:v>
                </c:pt>
                <c:pt idx="5">
                  <c:v>7.387334544986353</c:v>
                </c:pt>
                <c:pt idx="6">
                  <c:v>8.5820240040645963</c:v>
                </c:pt>
                <c:pt idx="7">
                  <c:v>9.766394820032307</c:v>
                </c:pt>
                <c:pt idx="8">
                  <c:v>10.940491747982243</c:v>
                </c:pt>
                <c:pt idx="9">
                  <c:v>12.104359543007142</c:v>
                </c:pt>
                <c:pt idx="10">
                  <c:v>13.258042960199784</c:v>
                </c:pt>
                <c:pt idx="11">
                  <c:v>14.401586754652945</c:v>
                </c:pt>
                <c:pt idx="12">
                  <c:v>15.535035681459428</c:v>
                </c:pt>
                <c:pt idx="13">
                  <c:v>16.658434495711987</c:v>
                </c:pt>
                <c:pt idx="14">
                  <c:v>17.771827952503351</c:v>
                </c:pt>
                <c:pt idx="15">
                  <c:v>18.875260806926331</c:v>
                </c:pt>
                <c:pt idx="16">
                  <c:v>19.968777814073682</c:v>
                </c:pt>
                <c:pt idx="17">
                  <c:v>21.052423729038168</c:v>
                </c:pt>
                <c:pt idx="18">
                  <c:v>22.126243306912603</c:v>
                </c:pt>
                <c:pt idx="19">
                  <c:v>23.190281302789725</c:v>
                </c:pt>
                <c:pt idx="20">
                  <c:v>24.244582471762286</c:v>
                </c:pt>
                <c:pt idx="21">
                  <c:v>25.289191568923069</c:v>
                </c:pt>
                <c:pt idx="22">
                  <c:v>26.32415334936486</c:v>
                </c:pt>
                <c:pt idx="23">
                  <c:v>27.349512568180419</c:v>
                </c:pt>
                <c:pt idx="24">
                  <c:v>28.365313980462542</c:v>
                </c:pt>
                <c:pt idx="25">
                  <c:v>29.371602341303944</c:v>
                </c:pt>
                <c:pt idx="26">
                  <c:v>30.368422405797425</c:v>
                </c:pt>
                <c:pt idx="27">
                  <c:v>31.355818929035745</c:v>
                </c:pt>
                <c:pt idx="28">
                  <c:v>32.333836666111701</c:v>
                </c:pt>
                <c:pt idx="29">
                  <c:v>33.302520372118039</c:v>
                </c:pt>
                <c:pt idx="30">
                  <c:v>34.261914802147565</c:v>
                </c:pt>
                <c:pt idx="31">
                  <c:v>35.21206471129301</c:v>
                </c:pt>
                <c:pt idx="32">
                  <c:v>36.153014854647139</c:v>
                </c:pt>
                <c:pt idx="33">
                  <c:v>37.084809987302748</c:v>
                </c:pt>
                <c:pt idx="34">
                  <c:v>38.007494864352623</c:v>
                </c:pt>
                <c:pt idx="35">
                  <c:v>38.92111424088948</c:v>
                </c:pt>
                <c:pt idx="36">
                  <c:v>39.825712872006115</c:v>
                </c:pt>
                <c:pt idx="37">
                  <c:v>40.721335512795306</c:v>
                </c:pt>
                <c:pt idx="38">
                  <c:v>41.608026918349836</c:v>
                </c:pt>
                <c:pt idx="39">
                  <c:v>42.485831843762462</c:v>
                </c:pt>
                <c:pt idx="40">
                  <c:v>43.354795044125908</c:v>
                </c:pt>
                <c:pt idx="41">
                  <c:v>44.214961274533046</c:v>
                </c:pt>
                <c:pt idx="42">
                  <c:v>45.066375290076557</c:v>
                </c:pt>
                <c:pt idx="43">
                  <c:v>45.909081845849244</c:v>
                </c:pt>
                <c:pt idx="44">
                  <c:v>46.743125696943871</c:v>
                </c:pt>
                <c:pt idx="45">
                  <c:v>47.568551598453219</c:v>
                </c:pt>
                <c:pt idx="46">
                  <c:v>48.385404305470068</c:v>
                </c:pt>
                <c:pt idx="47">
                  <c:v>49.193728573087157</c:v>
                </c:pt>
                <c:pt idx="48">
                  <c:v>49.993569156397271</c:v>
                </c:pt>
                <c:pt idx="49">
                  <c:v>50.784970810493192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28480"/>
        <c:axId val="192678144"/>
      </c:lineChart>
      <c:catAx>
        <c:axId val="2222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(year)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78144"/>
        <c:crosses val="autoZero"/>
        <c:auto val="1"/>
        <c:lblAlgn val="ctr"/>
        <c:lblOffset val="100"/>
        <c:noMultiLvlLbl val="0"/>
      </c:catAx>
      <c:valAx>
        <c:axId val="1926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dissolution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2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Carbon capturing over time, P=100</a:t>
            </a:r>
            <a:r>
              <a:rPr lang="el-GR" sz="1800" b="1" i="0" baseline="0">
                <a:effectLst/>
              </a:rPr>
              <a:t>μ</a:t>
            </a:r>
            <a:r>
              <a:rPr lang="en-US" sz="1800" b="1" i="0" baseline="0">
                <a:effectLst/>
              </a:rPr>
              <a:t>m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'Time Dunite'!$B$155:$B$195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cat>
          <c:val>
            <c:numRef>
              <c:f>'Time Dunite'!$C$155:$C$195</c:f>
              <c:numCache>
                <c:formatCode>General</c:formatCode>
                <c:ptCount val="41"/>
                <c:pt idx="0">
                  <c:v>0</c:v>
                </c:pt>
                <c:pt idx="1">
                  <c:v>12.104359543007142</c:v>
                </c:pt>
                <c:pt idx="2">
                  <c:v>23.190281302789725</c:v>
                </c:pt>
                <c:pt idx="3">
                  <c:v>33.302520372118039</c:v>
                </c:pt>
                <c:pt idx="4">
                  <c:v>42.485831843762462</c:v>
                </c:pt>
                <c:pt idx="5">
                  <c:v>50.784970810493192</c:v>
                </c:pt>
                <c:pt idx="6">
                  <c:v>58.244692365080567</c:v>
                </c:pt>
                <c:pt idx="7">
                  <c:v>64.909751600294882</c:v>
                </c:pt>
                <c:pt idx="8">
                  <c:v>70.824903608906453</c:v>
                </c:pt>
                <c:pt idx="9">
                  <c:v>76.034903483685511</c:v>
                </c:pt>
                <c:pt idx="10">
                  <c:v>80.584506317402429</c:v>
                </c:pt>
                <c:pt idx="11">
                  <c:v>84.518467202827466</c:v>
                </c:pt>
                <c:pt idx="12">
                  <c:v>87.881541232730896</c:v>
                </c:pt>
                <c:pt idx="13">
                  <c:v>90.718483499883064</c:v>
                </c:pt>
                <c:pt idx="14">
                  <c:v>93.074049097054228</c:v>
                </c:pt>
                <c:pt idx="15">
                  <c:v>94.992993117014706</c:v>
                </c:pt>
                <c:pt idx="16">
                  <c:v>96.52007065253477</c:v>
                </c:pt>
                <c:pt idx="17">
                  <c:v>97.700036796384751</c:v>
                </c:pt>
                <c:pt idx="18">
                  <c:v>98.577646641334894</c:v>
                </c:pt>
                <c:pt idx="19">
                  <c:v>99.197655280155544</c:v>
                </c:pt>
                <c:pt idx="20">
                  <c:v>99.604817805616975</c:v>
                </c:pt>
                <c:pt idx="21">
                  <c:v>99.843889310489502</c:v>
                </c:pt>
                <c:pt idx="22">
                  <c:v>99.95962488754337</c:v>
                </c:pt>
                <c:pt idx="23">
                  <c:v>99.996779629548939</c:v>
                </c:pt>
                <c:pt idx="24">
                  <c:v>100.00010862927644</c:v>
                </c:pt>
                <c:pt idx="25">
                  <c:v>100.01436697949624</c:v>
                </c:pt>
                <c:pt idx="26">
                  <c:v>100.08430977297857</c:v>
                </c:pt>
                <c:pt idx="27">
                  <c:v>100.25469210249378</c:v>
                </c:pt>
                <c:pt idx="28">
                  <c:v>100.57026906081212</c:v>
                </c:pt>
                <c:pt idx="29">
                  <c:v>101.07579574070391</c:v>
                </c:pt>
                <c:pt idx="30">
                  <c:v>101.81602723493943</c:v>
                </c:pt>
                <c:pt idx="31">
                  <c:v>102.83571863628902</c:v>
                </c:pt>
                <c:pt idx="32">
                  <c:v>104.17962503752291</c:v>
                </c:pt>
                <c:pt idx="33">
                  <c:v>105.89250153141143</c:v>
                </c:pt>
                <c:pt idx="34">
                  <c:v>108.01910321072488</c:v>
                </c:pt>
                <c:pt idx="35">
                  <c:v>110.60418516823354</c:v>
                </c:pt>
                <c:pt idx="36">
                  <c:v>113.69250249670773</c:v>
                </c:pt>
                <c:pt idx="37">
                  <c:v>117.32881028891775</c:v>
                </c:pt>
                <c:pt idx="38">
                  <c:v>121.55786363763386</c:v>
                </c:pt>
                <c:pt idx="39">
                  <c:v>126.42441763562636</c:v>
                </c:pt>
                <c:pt idx="40">
                  <c:v>131.9732273756656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30016"/>
        <c:axId val="192679872"/>
      </c:lineChart>
      <c:catAx>
        <c:axId val="2222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79872"/>
        <c:crosses val="autoZero"/>
        <c:auto val="1"/>
        <c:lblAlgn val="ctr"/>
        <c:lblOffset val="100"/>
        <c:noMultiLvlLbl val="0"/>
      </c:catAx>
      <c:valAx>
        <c:axId val="1926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dissolution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3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Fraction of Dissolution Over Time for Four Particle Sizes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P=10μm</c:v>
          </c:tx>
          <c:marker>
            <c:symbol val="none"/>
          </c:marker>
          <c:cat>
            <c:numRef>
              <c:f>'Time Basalt'!$B$2:$B$52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'Time Basalt'!$C$2:$C$51</c:f>
              <c:numCache>
                <c:formatCode>General</c:formatCode>
                <c:ptCount val="50"/>
                <c:pt idx="0">
                  <c:v>0</c:v>
                </c:pt>
                <c:pt idx="1">
                  <c:v>9.05307627537732</c:v>
                </c:pt>
                <c:pt idx="2">
                  <c:v>17.542581383948995</c:v>
                </c:pt>
                <c:pt idx="3">
                  <c:v>25.486626788035803</c:v>
                </c:pt>
                <c:pt idx="4">
                  <c:v>32.903323949958427</c:v>
                </c:pt>
                <c:pt idx="5">
                  <c:v>39.810784332037642</c:v>
                </c:pt>
                <c:pt idx="6">
                  <c:v>46.227119396594155</c:v>
                </c:pt>
                <c:pt idx="7">
                  <c:v>52.170440605948713</c:v>
                </c:pt>
                <c:pt idx="8">
                  <c:v>57.658859422422012</c:v>
                </c:pt>
                <c:pt idx="9">
                  <c:v>62.710487308334848</c:v>
                </c:pt>
                <c:pt idx="10">
                  <c:v>67.343435726007911</c:v>
                </c:pt>
                <c:pt idx="11">
                  <c:v>71.575816137761933</c:v>
                </c:pt>
                <c:pt idx="12">
                  <c:v>75.42574000591766</c:v>
                </c:pt>
                <c:pt idx="13">
                  <c:v>78.911318792795853</c:v>
                </c:pt>
                <c:pt idx="14">
                  <c:v>82.050663960717216</c:v>
                </c:pt>
                <c:pt idx="15">
                  <c:v>84.861886972002466</c:v>
                </c:pt>
                <c:pt idx="16">
                  <c:v>87.36309928897235</c:v>
                </c:pt>
                <c:pt idx="17">
                  <c:v>89.572412373947614</c:v>
                </c:pt>
                <c:pt idx="18">
                  <c:v>91.50793768924899</c:v>
                </c:pt>
                <c:pt idx="19">
                  <c:v>93.187786697197168</c:v>
                </c:pt>
                <c:pt idx="20">
                  <c:v>94.630070860112951</c:v>
                </c:pt>
                <c:pt idx="21">
                  <c:v>95.852901640317029</c:v>
                </c:pt>
                <c:pt idx="22">
                  <c:v>96.874390500130147</c:v>
                </c:pt>
                <c:pt idx="23">
                  <c:v>97.712648901873038</c:v>
                </c:pt>
                <c:pt idx="24">
                  <c:v>98.385788307866406</c:v>
                </c:pt>
                <c:pt idx="25">
                  <c:v>98.911920180431039</c:v>
                </c:pt>
                <c:pt idx="26">
                  <c:v>99.309155981887628</c:v>
                </c:pt>
                <c:pt idx="27">
                  <c:v>99.595607174556932</c:v>
                </c:pt>
                <c:pt idx="28">
                  <c:v>99.789385220759669</c:v>
                </c:pt>
                <c:pt idx="29">
                  <c:v>99.908601582816559</c:v>
                </c:pt>
                <c:pt idx="30">
                  <c:v>99.97136772304836</c:v>
                </c:pt>
                <c:pt idx="31">
                  <c:v>99.995795103775791</c:v>
                </c:pt>
                <c:pt idx="32">
                  <c:v>99.999995187319598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</c:ser>
        <c:ser>
          <c:idx val="2"/>
          <c:order val="1"/>
          <c:tx>
            <c:v>P=20μm</c:v>
          </c:tx>
          <c:marker>
            <c:symbol val="none"/>
          </c:marker>
          <c:val>
            <c:numRef>
              <c:f>'Time Basalt'!$C$53:$C$103</c:f>
              <c:numCache>
                <c:formatCode>General</c:formatCode>
                <c:ptCount val="51"/>
                <c:pt idx="0">
                  <c:v>0</c:v>
                </c:pt>
                <c:pt idx="1">
                  <c:v>4.5981164999343873</c:v>
                </c:pt>
                <c:pt idx="2">
                  <c:v>9.05307627537732</c:v>
                </c:pt>
                <c:pt idx="3">
                  <c:v>13.367143259118794</c:v>
                </c:pt>
                <c:pt idx="4">
                  <c:v>17.542581383948995</c:v>
                </c:pt>
                <c:pt idx="5">
                  <c:v>21.58165458265794</c:v>
                </c:pt>
                <c:pt idx="6">
                  <c:v>25.486626788035803</c:v>
                </c:pt>
                <c:pt idx="7">
                  <c:v>29.259761932872618</c:v>
                </c:pt>
                <c:pt idx="8">
                  <c:v>32.903323949958427</c:v>
                </c:pt>
                <c:pt idx="9">
                  <c:v>36.419576772083403</c:v>
                </c:pt>
                <c:pt idx="10">
                  <c:v>39.810784332037642</c:v>
                </c:pt>
                <c:pt idx="11">
                  <c:v>43.079210562611166</c:v>
                </c:pt>
                <c:pt idx="12">
                  <c:v>46.227119396594155</c:v>
                </c:pt>
                <c:pt idx="13">
                  <c:v>49.256774766776616</c:v>
                </c:pt>
                <c:pt idx="14">
                  <c:v>52.170440605948713</c:v>
                </c:pt>
                <c:pt idx="15">
                  <c:v>54.970380846900454</c:v>
                </c:pt>
                <c:pt idx="16">
                  <c:v>57.658859422422012</c:v>
                </c:pt>
                <c:pt idx="17">
                  <c:v>60.23814026530345</c:v>
                </c:pt>
                <c:pt idx="18">
                  <c:v>62.710487308334848</c:v>
                </c:pt>
                <c:pt idx="19">
                  <c:v>65.078164484306285</c:v>
                </c:pt>
                <c:pt idx="20">
                  <c:v>67.343435726007911</c:v>
                </c:pt>
                <c:pt idx="21">
                  <c:v>69.508564966229756</c:v>
                </c:pt>
                <c:pt idx="22">
                  <c:v>71.575816137761933</c:v>
                </c:pt>
                <c:pt idx="23">
                  <c:v>73.547453173394558</c:v>
                </c:pt>
                <c:pt idx="24">
                  <c:v>75.42574000591766</c:v>
                </c:pt>
                <c:pt idx="25">
                  <c:v>77.212940568121425</c:v>
                </c:pt>
                <c:pt idx="26">
                  <c:v>78.911318792795853</c:v>
                </c:pt>
                <c:pt idx="27">
                  <c:v>80.523138612731088</c:v>
                </c:pt>
                <c:pt idx="28">
                  <c:v>82.050663960717216</c:v>
                </c:pt>
                <c:pt idx="29">
                  <c:v>83.496158769544309</c:v>
                </c:pt>
                <c:pt idx="30">
                  <c:v>84.861886972002466</c:v>
                </c:pt>
                <c:pt idx="31">
                  <c:v>86.150112500881775</c:v>
                </c:pt>
                <c:pt idx="32">
                  <c:v>87.36309928897235</c:v>
                </c:pt>
                <c:pt idx="33">
                  <c:v>88.503111269064263</c:v>
                </c:pt>
                <c:pt idx="34">
                  <c:v>89.572412373947614</c:v>
                </c:pt>
                <c:pt idx="35">
                  <c:v>90.573266536412504</c:v>
                </c:pt>
                <c:pt idx="36">
                  <c:v>91.50793768924899</c:v>
                </c:pt>
                <c:pt idx="37">
                  <c:v>92.378689765247188</c:v>
                </c:pt>
                <c:pt idx="38">
                  <c:v>93.187786697197168</c:v>
                </c:pt>
                <c:pt idx="39">
                  <c:v>93.937492417889075</c:v>
                </c:pt>
                <c:pt idx="40">
                  <c:v>94.630070860112951</c:v>
                </c:pt>
                <c:pt idx="41">
                  <c:v>95.267785956658926</c:v>
                </c:pt>
                <c:pt idx="42">
                  <c:v>95.852901640317029</c:v>
                </c:pt>
                <c:pt idx="43">
                  <c:v>96.387681843877417</c:v>
                </c:pt>
                <c:pt idx="44">
                  <c:v>96.874390500130147</c:v>
                </c:pt>
                <c:pt idx="45">
                  <c:v>97.315291541865321</c:v>
                </c:pt>
                <c:pt idx="46">
                  <c:v>97.712648901873038</c:v>
                </c:pt>
                <c:pt idx="47">
                  <c:v>98.068726512943371</c:v>
                </c:pt>
                <c:pt idx="48">
                  <c:v>98.385788307866406</c:v>
                </c:pt>
                <c:pt idx="49">
                  <c:v>98.666098219432271</c:v>
                </c:pt>
                <c:pt idx="50">
                  <c:v>98.911920180431039</c:v>
                </c:pt>
              </c:numCache>
            </c:numRef>
          </c:val>
          <c:smooth val="0"/>
        </c:ser>
        <c:ser>
          <c:idx val="1"/>
          <c:order val="2"/>
          <c:tx>
            <c:v>P=50μm</c:v>
          </c:tx>
          <c:marker>
            <c:symbol val="none"/>
          </c:marker>
          <c:val>
            <c:numRef>
              <c:f>'Time Basalt'!$C$104:$C$154</c:f>
              <c:numCache>
                <c:formatCode>General</c:formatCode>
                <c:ptCount val="51"/>
                <c:pt idx="0">
                  <c:v>0</c:v>
                </c:pt>
                <c:pt idx="1">
                  <c:v>1.8565702986113062</c:v>
                </c:pt>
                <c:pt idx="2">
                  <c:v>3.6900181837561061</c:v>
                </c:pt>
                <c:pt idx="3">
                  <c:v>5.5004885471330329</c:v>
                </c:pt>
                <c:pt idx="4">
                  <c:v>7.288126280440582</c:v>
                </c:pt>
                <c:pt idx="5">
                  <c:v>9.0530762753773075</c:v>
                </c:pt>
                <c:pt idx="6">
                  <c:v>10.795483423641821</c:v>
                </c:pt>
                <c:pt idx="7">
                  <c:v>12.515492616932718</c:v>
                </c:pt>
                <c:pt idx="8">
                  <c:v>14.213248746948477</c:v>
                </c:pt>
                <c:pt idx="9">
                  <c:v>15.888896705387726</c:v>
                </c:pt>
                <c:pt idx="10">
                  <c:v>17.542581383948999</c:v>
                </c:pt>
                <c:pt idx="11">
                  <c:v>19.174447674330906</c:v>
                </c:pt>
                <c:pt idx="12">
                  <c:v>20.784640468231952</c:v>
                </c:pt>
                <c:pt idx="13">
                  <c:v>22.37330465735074</c:v>
                </c:pt>
                <c:pt idx="14">
                  <c:v>23.940585133385859</c:v>
                </c:pt>
                <c:pt idx="15">
                  <c:v>25.486626788035814</c:v>
                </c:pt>
                <c:pt idx="16">
                  <c:v>27.011574512999204</c:v>
                </c:pt>
                <c:pt idx="17">
                  <c:v>28.515573199974583</c:v>
                </c:pt>
                <c:pt idx="18">
                  <c:v>29.998767740660554</c:v>
                </c:pt>
                <c:pt idx="19">
                  <c:v>31.461303026755633</c:v>
                </c:pt>
                <c:pt idx="20">
                  <c:v>32.903323949958441</c:v>
                </c:pt>
                <c:pt idx="21">
                  <c:v>34.324975401967478</c:v>
                </c:pt>
                <c:pt idx="22">
                  <c:v>35.726402274481359</c:v>
                </c:pt>
                <c:pt idx="23">
                  <c:v>37.107749459198658</c:v>
                </c:pt>
                <c:pt idx="24">
                  <c:v>38.469161847817887</c:v>
                </c:pt>
                <c:pt idx="25">
                  <c:v>39.810784332037635</c:v>
                </c:pt>
                <c:pt idx="26">
                  <c:v>41.132761803556491</c:v>
                </c:pt>
                <c:pt idx="27">
                  <c:v>42.435239154073003</c:v>
                </c:pt>
                <c:pt idx="28">
                  <c:v>43.718361275285751</c:v>
                </c:pt>
                <c:pt idx="29">
                  <c:v>44.98227305889327</c:v>
                </c:pt>
                <c:pt idx="30">
                  <c:v>46.227119396594148</c:v>
                </c:pt>
                <c:pt idx="31">
                  <c:v>47.453045180086967</c:v>
                </c:pt>
                <c:pt idx="32">
                  <c:v>48.660195301070246</c:v>
                </c:pt>
                <c:pt idx="33">
                  <c:v>49.848714651242595</c:v>
                </c:pt>
                <c:pt idx="34">
                  <c:v>51.018748122302547</c:v>
                </c:pt>
                <c:pt idx="35">
                  <c:v>52.170440605948684</c:v>
                </c:pt>
                <c:pt idx="36">
                  <c:v>53.30393699387961</c:v>
                </c:pt>
                <c:pt idx="37">
                  <c:v>54.419382177793821</c:v>
                </c:pt>
                <c:pt idx="38">
                  <c:v>55.5169210493899</c:v>
                </c:pt>
                <c:pt idx="39">
                  <c:v>56.596698500366472</c:v>
                </c:pt>
                <c:pt idx="40">
                  <c:v>57.658859422422026</c:v>
                </c:pt>
                <c:pt idx="41">
                  <c:v>58.703548707255159</c:v>
                </c:pt>
                <c:pt idx="42">
                  <c:v>59.730911246564446</c:v>
                </c:pt>
                <c:pt idx="43">
                  <c:v>60.741091932048441</c:v>
                </c:pt>
                <c:pt idx="44">
                  <c:v>61.734235655405712</c:v>
                </c:pt>
                <c:pt idx="45">
                  <c:v>62.710487308334841</c:v>
                </c:pt>
                <c:pt idx="46">
                  <c:v>63.669991782534396</c:v>
                </c:pt>
                <c:pt idx="47">
                  <c:v>64.612893969702895</c:v>
                </c:pt>
                <c:pt idx="48">
                  <c:v>65.539338761538914</c:v>
                </c:pt>
                <c:pt idx="49">
                  <c:v>66.449471049741078</c:v>
                </c:pt>
                <c:pt idx="50">
                  <c:v>67.343435726007911</c:v>
                </c:pt>
              </c:numCache>
            </c:numRef>
          </c:val>
          <c:smooth val="0"/>
        </c:ser>
        <c:ser>
          <c:idx val="3"/>
          <c:order val="3"/>
          <c:tx>
            <c:v>P=100μm</c:v>
          </c:tx>
          <c:marker>
            <c:symbol val="none"/>
          </c:marker>
          <c:val>
            <c:numRef>
              <c:f>'Time Basalt'!$C$206:$C$256</c:f>
              <c:numCache>
                <c:formatCode>General</c:formatCode>
                <c:ptCount val="51"/>
                <c:pt idx="0">
                  <c:v>0</c:v>
                </c:pt>
                <c:pt idx="1">
                  <c:v>0.93118450672012598</c:v>
                </c:pt>
                <c:pt idx="2">
                  <c:v>1.8565702986113062</c:v>
                </c:pt>
                <c:pt idx="3">
                  <c:v>2.7761754871358595</c:v>
                </c:pt>
                <c:pt idx="4">
                  <c:v>3.6900181837561061</c:v>
                </c:pt>
                <c:pt idx="5">
                  <c:v>4.5981164999344442</c:v>
                </c:pt>
                <c:pt idx="6">
                  <c:v>5.5004885471330329</c:v>
                </c:pt>
                <c:pt idx="7">
                  <c:v>6.3971524368143129</c:v>
                </c:pt>
                <c:pt idx="8">
                  <c:v>7.288126280440582</c:v>
                </c:pt>
                <c:pt idx="9">
                  <c:v>8.1734281894741212</c:v>
                </c:pt>
                <c:pt idx="10">
                  <c:v>9.0530762753773075</c:v>
                </c:pt>
                <c:pt idx="11">
                  <c:v>9.9270886496124415</c:v>
                </c:pt>
                <c:pt idx="12">
                  <c:v>10.795483423641821</c:v>
                </c:pt>
                <c:pt idx="13">
                  <c:v>11.658278708927847</c:v>
                </c:pt>
                <c:pt idx="14">
                  <c:v>12.515492616932718</c:v>
                </c:pt>
                <c:pt idx="15">
                  <c:v>13.367143259118826</c:v>
                </c:pt>
                <c:pt idx="16">
                  <c:v>14.213248746948477</c:v>
                </c:pt>
                <c:pt idx="17">
                  <c:v>15.053827191884009</c:v>
                </c:pt>
                <c:pt idx="18">
                  <c:v>15.888896705387726</c:v>
                </c:pt>
                <c:pt idx="19">
                  <c:v>16.718475398921953</c:v>
                </c:pt>
                <c:pt idx="20">
                  <c:v>17.542581383948999</c:v>
                </c:pt>
                <c:pt idx="21">
                  <c:v>18.361232771931228</c:v>
                </c:pt>
                <c:pt idx="22">
                  <c:v>19.174447674330906</c:v>
                </c:pt>
                <c:pt idx="23">
                  <c:v>19.982244202610371</c:v>
                </c:pt>
                <c:pt idx="24">
                  <c:v>20.784640468231952</c:v>
                </c:pt>
                <c:pt idx="25">
                  <c:v>21.581654582657972</c:v>
                </c:pt>
                <c:pt idx="26">
                  <c:v>22.37330465735074</c:v>
                </c:pt>
                <c:pt idx="27">
                  <c:v>23.159608803772581</c:v>
                </c:pt>
                <c:pt idx="28">
                  <c:v>23.940585133385859</c:v>
                </c:pt>
                <c:pt idx="29">
                  <c:v>24.716251757652792</c:v>
                </c:pt>
                <c:pt idx="30">
                  <c:v>25.486626788035814</c:v>
                </c:pt>
                <c:pt idx="31">
                  <c:v>26.251728335997161</c:v>
                </c:pt>
                <c:pt idx="32">
                  <c:v>27.011574512999204</c:v>
                </c:pt>
                <c:pt idx="33">
                  <c:v>27.766183430504242</c:v>
                </c:pt>
                <c:pt idx="34">
                  <c:v>28.515573199974583</c:v>
                </c:pt>
                <c:pt idx="35">
                  <c:v>29.259761932872578</c:v>
                </c:pt>
                <c:pt idx="36">
                  <c:v>29.998767740660554</c:v>
                </c:pt>
                <c:pt idx="37">
                  <c:v>30.732608734800809</c:v>
                </c:pt>
                <c:pt idx="38">
                  <c:v>31.461303026755633</c:v>
                </c:pt>
                <c:pt idx="39">
                  <c:v>32.184868727987435</c:v>
                </c:pt>
                <c:pt idx="40">
                  <c:v>32.903323949958441</c:v>
                </c:pt>
                <c:pt idx="41">
                  <c:v>33.616686804131021</c:v>
                </c:pt>
                <c:pt idx="42">
                  <c:v>34.324975401967478</c:v>
                </c:pt>
                <c:pt idx="43">
                  <c:v>35.028207854930152</c:v>
                </c:pt>
                <c:pt idx="44">
                  <c:v>35.726402274481359</c:v>
                </c:pt>
                <c:pt idx="45">
                  <c:v>36.419576772083403</c:v>
                </c:pt>
                <c:pt idx="46">
                  <c:v>37.107749459198658</c:v>
                </c:pt>
                <c:pt idx="47">
                  <c:v>37.790938447289371</c:v>
                </c:pt>
                <c:pt idx="48">
                  <c:v>38.469161847817887</c:v>
                </c:pt>
                <c:pt idx="49">
                  <c:v>39.142437772246538</c:v>
                </c:pt>
                <c:pt idx="50">
                  <c:v>39.810784332037635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0208"/>
        <c:axId val="192681600"/>
      </c:lineChart>
      <c:catAx>
        <c:axId val="1965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(year)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681600"/>
        <c:crosses val="autoZero"/>
        <c:auto val="1"/>
        <c:lblAlgn val="ctr"/>
        <c:lblOffset val="100"/>
        <c:tickLblSkip val="5"/>
        <c:noMultiLvlLbl val="0"/>
      </c:catAx>
      <c:valAx>
        <c:axId val="19268160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dissolution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510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Grinding</a:t>
            </a:r>
            <a:r>
              <a:rPr lang="en-GB" baseline="0"/>
              <a:t> Energy for a Range of Particle Sizes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Energy!$A$2:$A$52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Energy!$B$2:$B$52</c:f>
              <c:numCache>
                <c:formatCode>General</c:formatCode>
                <c:ptCount val="51"/>
                <c:pt idx="0">
                  <c:v>1E+100</c:v>
                </c:pt>
                <c:pt idx="1">
                  <c:v>6511.187399030694</c:v>
                </c:pt>
                <c:pt idx="2">
                  <c:v>2376.6355074887924</c:v>
                </c:pt>
                <c:pt idx="3">
                  <c:v>1318.0318062926096</c:v>
                </c:pt>
                <c:pt idx="4">
                  <c:v>867.49097964794771</c:v>
                </c:pt>
                <c:pt idx="5">
                  <c:v>627.13033513268238</c:v>
                </c:pt>
                <c:pt idx="6">
                  <c:v>481.09215706200251</c:v>
                </c:pt>
                <c:pt idx="7">
                  <c:v>384.49229818178492</c:v>
                </c:pt>
                <c:pt idx="8">
                  <c:v>316.64114981001359</c:v>
                </c:pt>
                <c:pt idx="9">
                  <c:v>266.80353919126543</c:v>
                </c:pt>
                <c:pt idx="10">
                  <c:v>228.90759103655341</c:v>
                </c:pt>
                <c:pt idx="11">
                  <c:v>199.28528440416216</c:v>
                </c:pt>
                <c:pt idx="12">
                  <c:v>175.6024873463391</c:v>
                </c:pt>
                <c:pt idx="13">
                  <c:v>156.30992717182292</c:v>
                </c:pt>
                <c:pt idx="14">
                  <c:v>140.34276579888237</c:v>
                </c:pt>
                <c:pt idx="15">
                  <c:v>126.94731048884712</c:v>
                </c:pt>
                <c:pt idx="16">
                  <c:v>115.57655365326835</c:v>
                </c:pt>
                <c:pt idx="17">
                  <c:v>105.8248016915648</c:v>
                </c:pt>
                <c:pt idx="18">
                  <c:v>97.385426943791416</c:v>
                </c:pt>
                <c:pt idx="19">
                  <c:v>90.022788067190007</c:v>
                </c:pt>
                <c:pt idx="20">
                  <c:v>83.553102598795547</c:v>
                </c:pt>
                <c:pt idx="21">
                  <c:v>77.831130824705909</c:v>
                </c:pt>
                <c:pt idx="22">
                  <c:v>72.740723620616748</c:v>
                </c:pt>
                <c:pt idx="23">
                  <c:v>68.18799512355335</c:v>
                </c:pt>
                <c:pt idx="24">
                  <c:v>64.09631316905265</c:v>
                </c:pt>
                <c:pt idx="25">
                  <c:v>60.402570705026712</c:v>
                </c:pt>
                <c:pt idx="26">
                  <c:v>57.054374313484594</c:v>
                </c:pt>
                <c:pt idx="27">
                  <c:v>54.007898887670606</c:v>
                </c:pt>
                <c:pt idx="28">
                  <c:v>51.226232632539698</c:v>
                </c:pt>
                <c:pt idx="29">
                  <c:v>48.678087391380778</c:v>
                </c:pt>
                <c:pt idx="30">
                  <c:v>46.336784245053849</c:v>
                </c:pt>
                <c:pt idx="31">
                  <c:v>44.179448699843917</c:v>
                </c:pt>
                <c:pt idx="32">
                  <c:v>42.186367003725408</c:v>
                </c:pt>
                <c:pt idx="33">
                  <c:v>40.340467456036777</c:v>
                </c:pt>
                <c:pt idx="34">
                  <c:v>38.626899497712806</c:v>
                </c:pt>
                <c:pt idx="35">
                  <c:v>37.032689897786383</c:v>
                </c:pt>
                <c:pt idx="36">
                  <c:v>35.546460177298208</c:v>
                </c:pt>
                <c:pt idx="37">
                  <c:v>34.158193012142334</c:v>
                </c:pt>
                <c:pt idx="38">
                  <c:v>33.759496319703125</c:v>
                </c:pt>
                <c:pt idx="39">
                  <c:v>33.126855525035545</c:v>
                </c:pt>
                <c:pt idx="40">
                  <c:v>32.525421948574525</c:v>
                </c:pt>
                <c:pt idx="41">
                  <c:v>31.952826958618211</c:v>
                </c:pt>
                <c:pt idx="42">
                  <c:v>31.406938884609858</c:v>
                </c:pt>
                <c:pt idx="43">
                  <c:v>30.885833999365879</c:v>
                </c:pt>
                <c:pt idx="44">
                  <c:v>30.387771665513739</c:v>
                </c:pt>
                <c:pt idx="45">
                  <c:v>29.911172965722884</c:v>
                </c:pt>
                <c:pt idx="46">
                  <c:v>29.454602260333893</c:v>
                </c:pt>
                <c:pt idx="47">
                  <c:v>29.016751215178743</c:v>
                </c:pt>
                <c:pt idx="48">
                  <c:v>28.596424922136826</c:v>
                </c:pt>
                <c:pt idx="49">
                  <c:v>28.192529799423635</c:v>
                </c:pt>
                <c:pt idx="50">
                  <c:v>27.804063010952127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30528"/>
        <c:axId val="223641600"/>
      </c:lineChart>
      <c:catAx>
        <c:axId val="222230528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Particle</a:t>
                </a:r>
                <a:r>
                  <a:rPr lang="en-GB" baseline="0"/>
                  <a:t> size (</a:t>
                </a:r>
                <a:r>
                  <a:rPr lang="el-GR" baseline="0"/>
                  <a:t>μ</a:t>
                </a:r>
                <a:r>
                  <a:rPr lang="en-GB" baseline="0"/>
                  <a:t>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515610771867804"/>
              <c:y val="0.93932057071065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 anchorCtr="1"/>
          <a:lstStyle/>
          <a:p>
            <a:pPr>
              <a:defRPr sz="900"/>
            </a:pPr>
            <a:endParaRPr lang="en-US"/>
          </a:p>
        </c:txPr>
        <c:crossAx val="2236416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641600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(kWh/t)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3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Fraction of Dissolution Over Time for Different</a:t>
            </a:r>
            <a:r>
              <a:rPr lang="en-GB" baseline="0"/>
              <a:t> </a:t>
            </a:r>
            <a:r>
              <a:rPr lang="en-GB"/>
              <a:t> Rocks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Cragmill Basalt</c:v>
          </c:tx>
          <c:marker>
            <c:symbol val="none"/>
          </c:marker>
          <c:cat>
            <c:numRef>
              <c:f>Comparison!$B$2:$B$37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Comparison!$C$2:$C$36</c:f>
              <c:numCache>
                <c:formatCode>General</c:formatCode>
                <c:ptCount val="35"/>
                <c:pt idx="0">
                  <c:v>0</c:v>
                </c:pt>
                <c:pt idx="1">
                  <c:v>9.05307627537732</c:v>
                </c:pt>
                <c:pt idx="2">
                  <c:v>17.542581383948995</c:v>
                </c:pt>
                <c:pt idx="3">
                  <c:v>25.486626788035803</c:v>
                </c:pt>
                <c:pt idx="4">
                  <c:v>32.903323949958427</c:v>
                </c:pt>
                <c:pt idx="5">
                  <c:v>39.810784332037642</c:v>
                </c:pt>
                <c:pt idx="6">
                  <c:v>46.227119396594155</c:v>
                </c:pt>
                <c:pt idx="7">
                  <c:v>52.170440605948713</c:v>
                </c:pt>
                <c:pt idx="8">
                  <c:v>57.658859422422012</c:v>
                </c:pt>
                <c:pt idx="9">
                  <c:v>62.710487308334848</c:v>
                </c:pt>
                <c:pt idx="10">
                  <c:v>67.343435726007911</c:v>
                </c:pt>
                <c:pt idx="11">
                  <c:v>71.575816137761933</c:v>
                </c:pt>
                <c:pt idx="12">
                  <c:v>75.42574000591766</c:v>
                </c:pt>
                <c:pt idx="13">
                  <c:v>78.911318792795853</c:v>
                </c:pt>
                <c:pt idx="14">
                  <c:v>82.050663960717216</c:v>
                </c:pt>
                <c:pt idx="15">
                  <c:v>84.861886972002466</c:v>
                </c:pt>
                <c:pt idx="16">
                  <c:v>87.36309928897235</c:v>
                </c:pt>
                <c:pt idx="17">
                  <c:v>89.572412373947614</c:v>
                </c:pt>
                <c:pt idx="18">
                  <c:v>91.50793768924899</c:v>
                </c:pt>
                <c:pt idx="19">
                  <c:v>93.187786697197168</c:v>
                </c:pt>
                <c:pt idx="20">
                  <c:v>94.630070860112951</c:v>
                </c:pt>
                <c:pt idx="21">
                  <c:v>95.852901640317029</c:v>
                </c:pt>
                <c:pt idx="22">
                  <c:v>96.874390500130147</c:v>
                </c:pt>
                <c:pt idx="23">
                  <c:v>97.712648901873038</c:v>
                </c:pt>
                <c:pt idx="24">
                  <c:v>98.385788307866406</c:v>
                </c:pt>
                <c:pt idx="25">
                  <c:v>98.911920180431039</c:v>
                </c:pt>
                <c:pt idx="26">
                  <c:v>99.309155981887628</c:v>
                </c:pt>
                <c:pt idx="27">
                  <c:v>99.595607174556932</c:v>
                </c:pt>
                <c:pt idx="28">
                  <c:v>99.789385220759669</c:v>
                </c:pt>
                <c:pt idx="29">
                  <c:v>99.908601582816559</c:v>
                </c:pt>
                <c:pt idx="30">
                  <c:v>99.97136772304836</c:v>
                </c:pt>
                <c:pt idx="31">
                  <c:v>99.995795103775791</c:v>
                </c:pt>
                <c:pt idx="32">
                  <c:v>99.999995187319598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</c:ser>
        <c:ser>
          <c:idx val="2"/>
          <c:order val="1"/>
          <c:tx>
            <c:v>Middleton Basalt</c:v>
          </c:tx>
          <c:marker>
            <c:symbol val="none"/>
          </c:marker>
          <c:cat>
            <c:numRef>
              <c:f>Comparison!$B$2:$B$37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Comparison!$C$53:$C$88</c:f>
              <c:numCache>
                <c:formatCode>General</c:formatCode>
                <c:ptCount val="36"/>
                <c:pt idx="0">
                  <c:v>0</c:v>
                </c:pt>
                <c:pt idx="1">
                  <c:v>12.104359543007098</c:v>
                </c:pt>
                <c:pt idx="2">
                  <c:v>23.19028130278971</c:v>
                </c:pt>
                <c:pt idx="3">
                  <c:v>33.302520372118032</c:v>
                </c:pt>
                <c:pt idx="4">
                  <c:v>42.48583184376244</c:v>
                </c:pt>
                <c:pt idx="5">
                  <c:v>50.784970810493199</c:v>
                </c:pt>
                <c:pt idx="6">
                  <c:v>58.244692365080567</c:v>
                </c:pt>
                <c:pt idx="7">
                  <c:v>64.909751600294868</c:v>
                </c:pt>
                <c:pt idx="8">
                  <c:v>70.824903608906425</c:v>
                </c:pt>
                <c:pt idx="9">
                  <c:v>76.034903483685511</c:v>
                </c:pt>
                <c:pt idx="10">
                  <c:v>80.584506317402429</c:v>
                </c:pt>
                <c:pt idx="11">
                  <c:v>84.518467202827452</c:v>
                </c:pt>
                <c:pt idx="12">
                  <c:v>87.88154123273091</c:v>
                </c:pt>
                <c:pt idx="13">
                  <c:v>90.718483499883064</c:v>
                </c:pt>
                <c:pt idx="14">
                  <c:v>93.074049097054228</c:v>
                </c:pt>
                <c:pt idx="15">
                  <c:v>94.992993117014692</c:v>
                </c:pt>
                <c:pt idx="16">
                  <c:v>96.52007065253477</c:v>
                </c:pt>
                <c:pt idx="17">
                  <c:v>97.700036796384737</c:v>
                </c:pt>
                <c:pt idx="18">
                  <c:v>98.577646641334908</c:v>
                </c:pt>
                <c:pt idx="19">
                  <c:v>99.197655280155544</c:v>
                </c:pt>
                <c:pt idx="20">
                  <c:v>99.604817805616975</c:v>
                </c:pt>
                <c:pt idx="21">
                  <c:v>99.843889310489487</c:v>
                </c:pt>
                <c:pt idx="22">
                  <c:v>99.95962488754337</c:v>
                </c:pt>
                <c:pt idx="23">
                  <c:v>99.996779629548939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1"/>
          <c:order val="2"/>
          <c:tx>
            <c:v>Dunite</c:v>
          </c:tx>
          <c:marker>
            <c:symbol val="none"/>
          </c:marker>
          <c:cat>
            <c:numRef>
              <c:f>Comparison!$B$2:$B$37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Comparison!$C$104:$C$139</c:f>
              <c:numCache>
                <c:formatCode>General</c:formatCode>
                <c:ptCount val="36"/>
                <c:pt idx="0">
                  <c:v>0</c:v>
                </c:pt>
                <c:pt idx="1">
                  <c:v>7.8263648027045249</c:v>
                </c:pt>
                <c:pt idx="2">
                  <c:v>15.233344473211947</c:v>
                </c:pt>
                <c:pt idx="3">
                  <c:v>22.232487909956074</c:v>
                </c:pt>
                <c:pt idx="4">
                  <c:v>28.835344011370474</c:v>
                </c:pt>
                <c:pt idx="5">
                  <c:v>35.05346167588889</c:v>
                </c:pt>
                <c:pt idx="6">
                  <c:v>40.898389801944965</c:v>
                </c:pt>
                <c:pt idx="7">
                  <c:v>46.381677287972366</c:v>
                </c:pt>
                <c:pt idx="8">
                  <c:v>51.514873032404729</c:v>
                </c:pt>
                <c:pt idx="9">
                  <c:v>56.309525933675772</c:v>
                </c:pt>
                <c:pt idx="10">
                  <c:v>60.777184890219182</c:v>
                </c:pt>
                <c:pt idx="11">
                  <c:v>64.929398800468618</c:v>
                </c:pt>
                <c:pt idx="12">
                  <c:v>68.777716562857734</c:v>
                </c:pt>
                <c:pt idx="13">
                  <c:v>72.333687075820208</c:v>
                </c:pt>
                <c:pt idx="14">
                  <c:v>75.608859237789716</c:v>
                </c:pt>
                <c:pt idx="15">
                  <c:v>78.614781947199916</c:v>
                </c:pt>
                <c:pt idx="16">
                  <c:v>81.36300410248451</c:v>
                </c:pt>
                <c:pt idx="17">
                  <c:v>83.865074602077158</c:v>
                </c:pt>
                <c:pt idx="18">
                  <c:v>86.132542344411505</c:v>
                </c:pt>
                <c:pt idx="19">
                  <c:v>88.176956227921266</c:v>
                </c:pt>
                <c:pt idx="20">
                  <c:v>90.009865151040088</c:v>
                </c:pt>
                <c:pt idx="21">
                  <c:v>91.642818012201673</c:v>
                </c:pt>
                <c:pt idx="22">
                  <c:v>93.087363709839636</c:v>
                </c:pt>
                <c:pt idx="23">
                  <c:v>94.355051142387694</c:v>
                </c:pt>
                <c:pt idx="24">
                  <c:v>95.457429208279493</c:v>
                </c:pt>
                <c:pt idx="25">
                  <c:v>96.406046805948733</c:v>
                </c:pt>
                <c:pt idx="26">
                  <c:v>97.212452833829076</c:v>
                </c:pt>
                <c:pt idx="27">
                  <c:v>97.888196190354179</c:v>
                </c:pt>
                <c:pt idx="28">
                  <c:v>98.444825773957731</c:v>
                </c:pt>
                <c:pt idx="29">
                  <c:v>98.893890483073406</c:v>
                </c:pt>
                <c:pt idx="30">
                  <c:v>99.246939216134862</c:v>
                </c:pt>
                <c:pt idx="31">
                  <c:v>99.515520871575774</c:v>
                </c:pt>
                <c:pt idx="32">
                  <c:v>99.711184347829828</c:v>
                </c:pt>
                <c:pt idx="33">
                  <c:v>99.845478543330685</c:v>
                </c:pt>
                <c:pt idx="34">
                  <c:v>99.929952356512004</c:v>
                </c:pt>
                <c:pt idx="35">
                  <c:v>99.976154685807487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14848"/>
        <c:axId val="261919808"/>
      </c:lineChart>
      <c:catAx>
        <c:axId val="2448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(year)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19808"/>
        <c:crosses val="autoZero"/>
        <c:auto val="1"/>
        <c:lblAlgn val="ctr"/>
        <c:lblOffset val="100"/>
        <c:tickLblSkip val="5"/>
        <c:noMultiLvlLbl val="0"/>
      </c:catAx>
      <c:valAx>
        <c:axId val="26191980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dissolution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14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6</xdr:row>
      <xdr:rowOff>41910</xdr:rowOff>
    </xdr:from>
    <xdr:to>
      <xdr:col>14</xdr:col>
      <xdr:colOff>480060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52</xdr:row>
      <xdr:rowOff>102870</xdr:rowOff>
    </xdr:from>
    <xdr:to>
      <xdr:col>15</xdr:col>
      <xdr:colOff>381000</xdr:colOff>
      <xdr:row>73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144780</xdr:rowOff>
    </xdr:from>
    <xdr:to>
      <xdr:col>16</xdr:col>
      <xdr:colOff>167640</xdr:colOff>
      <xdr:row>27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163830</xdr:rowOff>
    </xdr:from>
    <xdr:to>
      <xdr:col>15</xdr:col>
      <xdr:colOff>373380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144780</xdr:rowOff>
    </xdr:from>
    <xdr:to>
      <xdr:col>16</xdr:col>
      <xdr:colOff>167640</xdr:colOff>
      <xdr:row>27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B12" sqref="B12"/>
    </sheetView>
  </sheetViews>
  <sheetFormatPr defaultRowHeight="14.4"/>
  <cols>
    <col min="1" max="1" width="26.77734375" customWidth="1"/>
    <col min="2" max="2" width="19.5546875" customWidth="1"/>
    <col min="3" max="3" width="20.21875" customWidth="1"/>
    <col min="4" max="4" width="17.6640625" customWidth="1"/>
  </cols>
  <sheetData>
    <row r="1" spans="1:4">
      <c r="A1" t="s">
        <v>0</v>
      </c>
      <c r="B1" t="s">
        <v>3</v>
      </c>
      <c r="C1" t="s">
        <v>1</v>
      </c>
      <c r="D1" t="s">
        <v>5</v>
      </c>
    </row>
    <row r="2" spans="1:4">
      <c r="A2">
        <f>10*10^-6</f>
        <v>9.9999999999999991E-6</v>
      </c>
      <c r="B2">
        <v>0</v>
      </c>
      <c r="C2">
        <f>((A2)^3-(A2-2*Assumptions!$D$3*Assumptions!$B$4*B2*24*365*3600)^3)/(A2)^3*100</f>
        <v>0</v>
      </c>
      <c r="D2">
        <f>Assumptions!$D$5*C2/100</f>
        <v>0</v>
      </c>
    </row>
    <row r="3" spans="1:4">
      <c r="A3">
        <f>10*10^-6</f>
        <v>9.9999999999999991E-6</v>
      </c>
      <c r="B3">
        <v>1</v>
      </c>
      <c r="C3">
        <f>((A3)^3-(A3-2*Assumptions!$D$3*Assumptions!$B$4*B3*24*365*3600)^3)/(A3)^3*100</f>
        <v>12.104359543007098</v>
      </c>
      <c r="D3">
        <f>Assumptions!$D$5*C3/100</f>
        <v>3.5344729865580723E-2</v>
      </c>
    </row>
    <row r="4" spans="1:4">
      <c r="A4">
        <f t="shared" ref="A4:A52" si="0">10*10^-6</f>
        <v>9.9999999999999991E-6</v>
      </c>
      <c r="B4">
        <v>2</v>
      </c>
      <c r="C4">
        <f>((A4)^3-(A4-2*Assumptions!$D$3*Assumptions!$B$4*B4*24*365*3600)^3)/(A4)^3*100</f>
        <v>23.19028130278971</v>
      </c>
      <c r="D4">
        <f>Assumptions!$D$5*C4/100</f>
        <v>6.7715621404145943E-2</v>
      </c>
    </row>
    <row r="5" spans="1:4">
      <c r="A5">
        <f t="shared" si="0"/>
        <v>9.9999999999999991E-6</v>
      </c>
      <c r="B5">
        <v>3</v>
      </c>
      <c r="C5">
        <f>((A5)^3-(A5-2*Assumptions!$D$3*Assumptions!$B$4*B5*24*365*3600)^3)/(A5)^3*100</f>
        <v>33.302520372118032</v>
      </c>
      <c r="D5">
        <f>Assumptions!$D$5*C5/100</f>
        <v>9.7243359486584649E-2</v>
      </c>
    </row>
    <row r="6" spans="1:4">
      <c r="A6">
        <f t="shared" si="0"/>
        <v>9.9999999999999991E-6</v>
      </c>
      <c r="B6">
        <v>4</v>
      </c>
      <c r="C6">
        <f>((A6)^3-(A6-2*Assumptions!$D$3*Assumptions!$B$4*B6*24*365*3600)^3)/(A6)^3*100</f>
        <v>42.48583184376244</v>
      </c>
      <c r="D6">
        <f>Assumptions!$D$5*C6/100</f>
        <v>0.12405862898378631</v>
      </c>
    </row>
    <row r="7" spans="1:4">
      <c r="A7">
        <f t="shared" si="0"/>
        <v>9.9999999999999991E-6</v>
      </c>
      <c r="B7">
        <v>5</v>
      </c>
      <c r="C7">
        <f>((A7)^3-(A7-2*Assumptions!$D$3*Assumptions!$B$4*B7*24*365*3600)^3)/(A7)^3*100</f>
        <v>50.784970810493199</v>
      </c>
      <c r="D7">
        <f>Assumptions!$D$5*C7/100</f>
        <v>0.14829211476664014</v>
      </c>
    </row>
    <row r="8" spans="1:4">
      <c r="A8">
        <f t="shared" si="0"/>
        <v>9.9999999999999991E-6</v>
      </c>
      <c r="B8">
        <v>6</v>
      </c>
      <c r="C8">
        <f>((A8)^3-(A8-2*Assumptions!$D$3*Assumptions!$B$4*B8*24*365*3600)^3)/(A8)^3*100</f>
        <v>58.244692365080567</v>
      </c>
      <c r="D8">
        <f>Assumptions!$D$5*C8/100</f>
        <v>0.17007450170603522</v>
      </c>
    </row>
    <row r="9" spans="1:4">
      <c r="A9">
        <f t="shared" si="0"/>
        <v>9.9999999999999991E-6</v>
      </c>
      <c r="B9">
        <v>7</v>
      </c>
      <c r="C9">
        <f>((A9)^3-(A9-2*Assumptions!$D$3*Assumptions!$B$4*B9*24*365*3600)^3)/(A9)^3*100</f>
        <v>64.909751600294868</v>
      </c>
      <c r="D9">
        <f>Assumptions!$D$5*C9/100</f>
        <v>0.189536474672861</v>
      </c>
    </row>
    <row r="10" spans="1:4">
      <c r="A10">
        <f t="shared" si="0"/>
        <v>9.9999999999999991E-6</v>
      </c>
      <c r="B10">
        <v>8</v>
      </c>
      <c r="C10">
        <f>((A10)^3-(A10-2*Assumptions!$D$3*Assumptions!$B$4*B10*24*365*3600)^3)/(A10)^3*100</f>
        <v>70.824903608906425</v>
      </c>
      <c r="D10">
        <f>Assumptions!$D$5*C10/100</f>
        <v>0.20680871853800675</v>
      </c>
    </row>
    <row r="11" spans="1:4">
      <c r="A11">
        <f t="shared" si="0"/>
        <v>9.9999999999999991E-6</v>
      </c>
      <c r="B11">
        <v>9</v>
      </c>
      <c r="C11">
        <f>((A11)^3-(A11-2*Assumptions!$D$3*Assumptions!$B$4*B11*24*365*3600)^3)/(A11)^3*100</f>
        <v>76.034903483685511</v>
      </c>
      <c r="D11">
        <f>Assumptions!$D$5*C11/100</f>
        <v>0.22202191817236169</v>
      </c>
    </row>
    <row r="12" spans="1:4">
      <c r="A12">
        <f t="shared" si="0"/>
        <v>9.9999999999999991E-6</v>
      </c>
      <c r="B12">
        <v>10</v>
      </c>
      <c r="C12">
        <f>((A12)^3-(A12-2*Assumptions!$D$3*Assumptions!$B$4*B12*24*365*3600)^3)/(A12)^3*100</f>
        <v>80.584506317402429</v>
      </c>
      <c r="D12">
        <f>Assumptions!$D$5*C12/100</f>
        <v>0.23530675844681506</v>
      </c>
    </row>
    <row r="13" spans="1:4">
      <c r="A13">
        <f t="shared" si="0"/>
        <v>9.9999999999999991E-6</v>
      </c>
      <c r="B13">
        <v>11</v>
      </c>
      <c r="C13">
        <f>((A13)^3-(A13-2*Assumptions!$D$3*Assumptions!$B$4*B13*24*365*3600)^3)/(A13)^3*100</f>
        <v>84.518467202827452</v>
      </c>
      <c r="D13">
        <f>Assumptions!$D$5*C13/100</f>
        <v>0.24679392423225616</v>
      </c>
    </row>
    <row r="14" spans="1:4">
      <c r="A14">
        <f t="shared" si="0"/>
        <v>9.9999999999999991E-6</v>
      </c>
      <c r="B14">
        <v>12</v>
      </c>
      <c r="C14">
        <f>((A14)^3-(A14-2*Assumptions!$D$3*Assumptions!$B$4*B14*24*365*3600)^3)/(A14)^3*100</f>
        <v>87.88154123273091</v>
      </c>
      <c r="D14">
        <f>Assumptions!$D$5*C14/100</f>
        <v>0.25661410039957422</v>
      </c>
    </row>
    <row r="15" spans="1:4">
      <c r="A15">
        <f t="shared" si="0"/>
        <v>9.9999999999999991E-6</v>
      </c>
      <c r="B15">
        <v>13</v>
      </c>
      <c r="C15">
        <f>((A15)^3-(A15-2*Assumptions!$D$3*Assumptions!$B$4*B15*24*365*3600)^3)/(A15)^3*100</f>
        <v>90.718483499883064</v>
      </c>
      <c r="D15">
        <f>Assumptions!$D$5*C15/100</f>
        <v>0.26489797181965852</v>
      </c>
    </row>
    <row r="16" spans="1:4">
      <c r="A16">
        <f t="shared" si="0"/>
        <v>9.9999999999999991E-6</v>
      </c>
      <c r="B16">
        <v>14</v>
      </c>
      <c r="C16">
        <f>((A16)^3-(A16-2*Assumptions!$D$3*Assumptions!$B$4*B16*24*365*3600)^3)/(A16)^3*100</f>
        <v>93.074049097054228</v>
      </c>
      <c r="D16">
        <f>Assumptions!$D$5*C16/100</f>
        <v>0.27177622336339835</v>
      </c>
    </row>
    <row r="17" spans="1:4">
      <c r="A17">
        <f t="shared" si="0"/>
        <v>9.9999999999999991E-6</v>
      </c>
      <c r="B17">
        <v>15</v>
      </c>
      <c r="C17">
        <f>((A17)^3-(A17-2*Assumptions!$D$3*Assumptions!$B$4*B17*24*365*3600)^3)/(A17)^3*100</f>
        <v>94.992993117014692</v>
      </c>
      <c r="D17">
        <f>Assumptions!$D$5*C17/100</f>
        <v>0.2773795399016829</v>
      </c>
    </row>
    <row r="18" spans="1:4">
      <c r="A18">
        <f t="shared" si="0"/>
        <v>9.9999999999999991E-6</v>
      </c>
      <c r="B18">
        <v>16</v>
      </c>
      <c r="C18">
        <f>((A18)^3-(A18-2*Assumptions!$D$3*Assumptions!$B$4*B18*24*365*3600)^3)/(A18)^3*100</f>
        <v>96.52007065253477</v>
      </c>
      <c r="D18">
        <f>Assumptions!$D$5*C18/100</f>
        <v>0.28183860630540153</v>
      </c>
    </row>
    <row r="19" spans="1:4">
      <c r="A19">
        <f t="shared" si="0"/>
        <v>9.9999999999999991E-6</v>
      </c>
      <c r="B19">
        <v>17</v>
      </c>
      <c r="C19">
        <f>((A19)^3-(A19-2*Assumptions!$D$3*Assumptions!$B$4*B19*24*365*3600)^3)/(A19)^3*100</f>
        <v>97.700036796384737</v>
      </c>
      <c r="D19">
        <f>Assumptions!$D$5*C19/100</f>
        <v>0.28528410744544341</v>
      </c>
    </row>
    <row r="20" spans="1:4">
      <c r="A20">
        <f t="shared" si="0"/>
        <v>9.9999999999999991E-6</v>
      </c>
      <c r="B20">
        <v>18</v>
      </c>
      <c r="C20">
        <f>((A20)^3-(A20-2*Assumptions!$D$3*Assumptions!$B$4*B20*24*365*3600)^3)/(A20)^3*100</f>
        <v>98.577646641334908</v>
      </c>
      <c r="D20">
        <f>Assumptions!$D$5*C20/100</f>
        <v>0.28784672819269791</v>
      </c>
    </row>
    <row r="21" spans="1:4">
      <c r="A21">
        <f t="shared" si="0"/>
        <v>9.9999999999999991E-6</v>
      </c>
      <c r="B21">
        <v>19</v>
      </c>
      <c r="C21">
        <f>((A21)^3-(A21-2*Assumptions!$D$3*Assumptions!$B$4*B21*24*365*3600)^3)/(A21)^3*100</f>
        <v>99.197655280155544</v>
      </c>
      <c r="D21">
        <f>Assumptions!$D$5*C21/100</f>
        <v>0.28965715341805415</v>
      </c>
    </row>
    <row r="22" spans="1:4">
      <c r="A22">
        <f t="shared" si="0"/>
        <v>9.9999999999999991E-6</v>
      </c>
      <c r="B22">
        <v>20</v>
      </c>
      <c r="C22">
        <f>((A22)^3-(A22-2*Assumptions!$D$3*Assumptions!$B$4*B22*24*365*3600)^3)/(A22)^3*100</f>
        <v>99.604817805616975</v>
      </c>
      <c r="D22">
        <f>Assumptions!$D$5*C22/100</f>
        <v>0.29084606799240154</v>
      </c>
    </row>
    <row r="23" spans="1:4">
      <c r="A23">
        <f t="shared" si="0"/>
        <v>9.9999999999999991E-6</v>
      </c>
      <c r="B23">
        <v>21</v>
      </c>
      <c r="C23">
        <f>((A23)^3-(A23-2*Assumptions!$D$3*Assumptions!$B$4*B23*24*365*3600)^3)/(A23)^3*100</f>
        <v>99.843889310489487</v>
      </c>
      <c r="D23">
        <f>Assumptions!$D$5*C23/100</f>
        <v>0.29154415678662926</v>
      </c>
    </row>
    <row r="24" spans="1:4">
      <c r="A24">
        <f t="shared" si="0"/>
        <v>9.9999999999999991E-6</v>
      </c>
      <c r="B24">
        <v>22</v>
      </c>
      <c r="C24">
        <f>((A24)^3-(A24-2*Assumptions!$D$3*Assumptions!$B$4*B24*24*365*3600)^3)/(A24)^3*100</f>
        <v>99.95962488754337</v>
      </c>
      <c r="D24">
        <f>Assumptions!$D$5*C24/100</f>
        <v>0.29188210467162662</v>
      </c>
    </row>
    <row r="25" spans="1:4">
      <c r="A25">
        <f t="shared" si="0"/>
        <v>9.9999999999999991E-6</v>
      </c>
      <c r="B25">
        <v>23</v>
      </c>
      <c r="C25">
        <f>((A25)^3-(A25-2*Assumptions!$D$3*Assumptions!$B$4*B25*24*365*3600)^3)/(A25)^3*100</f>
        <v>99.996779629548939</v>
      </c>
      <c r="D25">
        <f>Assumptions!$D$5*C25/100</f>
        <v>0.29199059651828291</v>
      </c>
    </row>
    <row r="26" spans="1:4">
      <c r="A26">
        <f t="shared" si="0"/>
        <v>9.9999999999999991E-6</v>
      </c>
      <c r="B26">
        <v>24</v>
      </c>
      <c r="C26">
        <f>((A26)^3-(A26-2*Assumptions!$D$3*Assumptions!$B$4*B26*24*365*3600)^3)/(A26)^3*100</f>
        <v>100.00010862927647</v>
      </c>
      <c r="D26">
        <f>Assumptions!$D$5*C26/100</f>
        <v>0.29200031719748726</v>
      </c>
    </row>
    <row r="27" spans="1:4">
      <c r="A27">
        <f t="shared" si="0"/>
        <v>9.9999999999999991E-6</v>
      </c>
      <c r="B27">
        <v>25</v>
      </c>
      <c r="C27">
        <f>((A27)^3-(A27-2*Assumptions!$D$3*Assumptions!$B$4*B27*24*365*3600)^3)/(A27)^3*100</f>
        <v>100.01436697949624</v>
      </c>
      <c r="D27">
        <f>Assumptions!$D$5*C27/100</f>
        <v>0.29204195158012902</v>
      </c>
    </row>
    <row r="28" spans="1:4">
      <c r="A28">
        <f t="shared" si="0"/>
        <v>9.9999999999999991E-6</v>
      </c>
      <c r="B28">
        <v>26</v>
      </c>
      <c r="C28">
        <f>((A28)^3-(A28-2*Assumptions!$D$3*Assumptions!$B$4*B28*24*365*3600)^3)/(A28)^3*100</f>
        <v>100.08430977297857</v>
      </c>
      <c r="D28">
        <f>Assumptions!$D$5*C28/100</f>
        <v>0.29224618453709739</v>
      </c>
    </row>
    <row r="29" spans="1:4">
      <c r="A29">
        <f t="shared" si="0"/>
        <v>9.9999999999999991E-6</v>
      </c>
      <c r="B29">
        <v>27</v>
      </c>
      <c r="C29">
        <f>((A29)^3-(A29-2*Assumptions!$D$3*Assumptions!$B$4*B29*24*365*3600)^3)/(A29)^3*100</f>
        <v>100.25469210249378</v>
      </c>
      <c r="D29">
        <f>Assumptions!$D$5*C29/100</f>
        <v>0.29274370093928181</v>
      </c>
    </row>
    <row r="30" spans="1:4">
      <c r="A30">
        <f>10*10^-6</f>
        <v>9.9999999999999991E-6</v>
      </c>
      <c r="B30">
        <v>28</v>
      </c>
      <c r="C30">
        <f>((A30)^3-(A30-2*Assumptions!$D$3*Assumptions!$B$4*B30*24*365*3600)^3)/(A30)^3*100</f>
        <v>100.57026906081212</v>
      </c>
      <c r="D30">
        <f>Assumptions!$D$5*C30/100</f>
        <v>0.29366518565757138</v>
      </c>
    </row>
    <row r="31" spans="1:4">
      <c r="A31">
        <f t="shared" si="0"/>
        <v>9.9999999999999991E-6</v>
      </c>
      <c r="B31">
        <v>29</v>
      </c>
      <c r="C31">
        <f>((A31)^3-(A31-2*Assumptions!$D$3*Assumptions!$B$4*B31*24*365*3600)^3)/(A31)^3*100</f>
        <v>101.07579574070391</v>
      </c>
      <c r="D31">
        <f>Assumptions!$D$5*C31/100</f>
        <v>0.29514132356285538</v>
      </c>
    </row>
    <row r="32" spans="1:4">
      <c r="A32">
        <f t="shared" si="0"/>
        <v>9.9999999999999991E-6</v>
      </c>
      <c r="B32">
        <v>30</v>
      </c>
      <c r="C32">
        <f>((A32)^3-(A32-2*Assumptions!$D$3*Assumptions!$B$4*B32*24*365*3600)^3)/(A32)^3*100</f>
        <v>101.81602723493943</v>
      </c>
      <c r="D32">
        <f>Assumptions!$D$5*C32/100</f>
        <v>0.29730279952602312</v>
      </c>
    </row>
    <row r="33" spans="1:4">
      <c r="A33">
        <f t="shared" si="0"/>
        <v>9.9999999999999991E-6</v>
      </c>
      <c r="B33">
        <v>31</v>
      </c>
      <c r="C33">
        <f>((A33)^3-(A33-2*Assumptions!$D$3*Assumptions!$B$4*B33*24*365*3600)^3)/(A33)^3*100</f>
        <v>102.835718636289</v>
      </c>
      <c r="D33">
        <f>Assumptions!$D$5*C33/100</f>
        <v>0.30028029841796383</v>
      </c>
    </row>
    <row r="34" spans="1:4">
      <c r="A34">
        <f t="shared" si="0"/>
        <v>9.9999999999999991E-6</v>
      </c>
      <c r="B34">
        <v>32</v>
      </c>
      <c r="C34">
        <f>((A34)^3-(A34-2*Assumptions!$D$3*Assumptions!$B$4*B34*24*365*3600)^3)/(A34)^3*100</f>
        <v>104.17962503752291</v>
      </c>
      <c r="D34">
        <f>Assumptions!$D$5*C34/100</f>
        <v>0.30420450510956687</v>
      </c>
    </row>
    <row r="35" spans="1:4">
      <c r="A35">
        <f t="shared" si="0"/>
        <v>9.9999999999999991E-6</v>
      </c>
      <c r="B35">
        <v>33</v>
      </c>
      <c r="C35">
        <f>((A35)^3-(A35-2*Assumptions!$D$3*Assumptions!$B$4*B35*24*365*3600)^3)/(A35)^3*100</f>
        <v>105.89250153141145</v>
      </c>
      <c r="D35">
        <f>Assumptions!$D$5*C35/100</f>
        <v>0.30920610447172142</v>
      </c>
    </row>
    <row r="36" spans="1:4">
      <c r="A36">
        <f t="shared" si="0"/>
        <v>9.9999999999999991E-6</v>
      </c>
      <c r="B36">
        <v>34</v>
      </c>
      <c r="C36">
        <f>((A36)^3-(A36-2*Assumptions!$D$3*Assumptions!$B$4*B36*24*365*3600)^3)/(A36)^3*100</f>
        <v>108.01910321072489</v>
      </c>
      <c r="D36">
        <f>Assumptions!$D$5*C36/100</f>
        <v>0.31541578137531667</v>
      </c>
    </row>
    <row r="37" spans="1:4">
      <c r="A37">
        <f t="shared" si="0"/>
        <v>9.9999999999999991E-6</v>
      </c>
      <c r="B37">
        <v>35</v>
      </c>
      <c r="C37">
        <f>((A37)^3-(A37-2*Assumptions!$D$3*Assumptions!$B$4*B37*24*365*3600)^3)/(A37)^3*100</f>
        <v>110.60418516823358</v>
      </c>
      <c r="D37">
        <f>Assumptions!$D$5*C37/100</f>
        <v>0.32296422069124203</v>
      </c>
    </row>
    <row r="38" spans="1:4">
      <c r="A38">
        <f t="shared" si="0"/>
        <v>9.9999999999999991E-6</v>
      </c>
      <c r="B38">
        <v>36</v>
      </c>
      <c r="C38">
        <f>((A38)^3-(A38-2*Assumptions!$D$3*Assumptions!$B$4*B38*24*365*3600)^3)/(A38)^3*100</f>
        <v>113.69250249670775</v>
      </c>
      <c r="D38">
        <f>Assumptions!$D$5*C38/100</f>
        <v>0.33198210729038657</v>
      </c>
    </row>
    <row r="39" spans="1:4">
      <c r="A39">
        <f t="shared" si="0"/>
        <v>9.9999999999999991E-6</v>
      </c>
      <c r="B39">
        <v>37</v>
      </c>
      <c r="C39">
        <f>((A39)^3-(A39-2*Assumptions!$D$3*Assumptions!$B$4*B39*24*365*3600)^3)/(A39)^3*100</f>
        <v>117.32881028891771</v>
      </c>
      <c r="D39">
        <f>Assumptions!$D$5*C39/100</f>
        <v>0.34260012604363971</v>
      </c>
    </row>
    <row r="40" spans="1:4">
      <c r="A40">
        <f t="shared" si="0"/>
        <v>9.9999999999999991E-6</v>
      </c>
      <c r="B40">
        <v>38</v>
      </c>
      <c r="C40">
        <f>((A40)^3-(A40-2*Assumptions!$D$3*Assumptions!$B$4*B40*24*365*3600)^3)/(A40)^3*100</f>
        <v>121.55786363763383</v>
      </c>
      <c r="D40">
        <f>Assumptions!$D$5*C40/100</f>
        <v>0.35494896182189073</v>
      </c>
    </row>
    <row r="41" spans="1:4">
      <c r="A41">
        <f t="shared" si="0"/>
        <v>9.9999999999999991E-6</v>
      </c>
      <c r="B41">
        <v>39</v>
      </c>
      <c r="C41">
        <f>((A41)^3-(A41-2*Assumptions!$D$3*Assumptions!$B$4*B41*24*365*3600)^3)/(A41)^3*100</f>
        <v>126.42441763562636</v>
      </c>
      <c r="D41">
        <f>Assumptions!$D$5*C41/100</f>
        <v>0.36915929949602888</v>
      </c>
    </row>
    <row r="42" spans="1:4">
      <c r="A42">
        <f t="shared" si="0"/>
        <v>9.9999999999999991E-6</v>
      </c>
      <c r="B42">
        <v>40</v>
      </c>
      <c r="C42">
        <f>((A42)^3-(A42-2*Assumptions!$D$3*Assumptions!$B$4*B42*24*365*3600)^3)/(A42)^3*100</f>
        <v>131.9732273756656</v>
      </c>
      <c r="D42">
        <f>Assumptions!$D$5*C42/100</f>
        <v>0.38536182393694352</v>
      </c>
    </row>
    <row r="43" spans="1:4">
      <c r="A43">
        <f t="shared" si="0"/>
        <v>9.9999999999999991E-6</v>
      </c>
      <c r="B43">
        <v>41</v>
      </c>
      <c r="C43">
        <f>((A43)^3-(A43-2*Assumptions!$D$3*Assumptions!$B$4*B43*24*365*3600)^3)/(A43)^3*100</f>
        <v>138.24904795052177</v>
      </c>
      <c r="D43">
        <f>Assumptions!$D$5*C43/100</f>
        <v>0.40368722001552354</v>
      </c>
    </row>
    <row r="44" spans="1:4">
      <c r="A44">
        <f t="shared" si="0"/>
        <v>9.9999999999999991E-6</v>
      </c>
      <c r="B44">
        <v>42</v>
      </c>
      <c r="C44">
        <f>((A44)^3-(A44-2*Assumptions!$D$3*Assumptions!$B$4*B44*24*365*3600)^3)/(A44)^3*100</f>
        <v>145.29663445296529</v>
      </c>
      <c r="D44">
        <f>Assumptions!$D$5*C44/100</f>
        <v>0.42426617260265864</v>
      </c>
    </row>
    <row r="45" spans="1:4">
      <c r="A45">
        <f t="shared" si="0"/>
        <v>9.9999999999999991E-6</v>
      </c>
      <c r="B45">
        <v>43</v>
      </c>
      <c r="C45">
        <f>((A45)^3-(A45-2*Assumptions!$D$3*Assumptions!$B$4*B45*24*365*3600)^3)/(A45)^3*100</f>
        <v>153.1607419757664</v>
      </c>
      <c r="D45">
        <f>Assumptions!$D$5*C45/100</f>
        <v>0.44722936656923784</v>
      </c>
    </row>
    <row r="46" spans="1:4">
      <c r="A46">
        <f t="shared" si="0"/>
        <v>9.9999999999999991E-6</v>
      </c>
      <c r="B46">
        <v>44</v>
      </c>
      <c r="C46">
        <f>((A46)^3-(A46-2*Assumptions!$D$3*Assumptions!$B$4*B46*24*365*3600)^3)/(A46)^3*100</f>
        <v>161.88612561169532</v>
      </c>
      <c r="D46">
        <f>Assumptions!$D$5*C46/100</f>
        <v>0.47270748678615027</v>
      </c>
    </row>
    <row r="47" spans="1:4">
      <c r="A47">
        <f t="shared" si="0"/>
        <v>9.9999999999999991E-6</v>
      </c>
      <c r="B47">
        <v>45</v>
      </c>
      <c r="C47">
        <f>((A47)^3-(A47-2*Assumptions!$D$3*Assumptions!$B$4*B47*24*365*3600)^3)/(A47)^3*100</f>
        <v>171.5175404535224</v>
      </c>
      <c r="D47">
        <f>Assumptions!$D$5*C47/100</f>
        <v>0.50083121812428533</v>
      </c>
    </row>
    <row r="48" spans="1:4">
      <c r="A48">
        <f t="shared" si="0"/>
        <v>9.9999999999999991E-6</v>
      </c>
      <c r="B48">
        <v>46</v>
      </c>
      <c r="C48">
        <f>((A48)^3-(A48-2*Assumptions!$D$3*Assumptions!$B$4*B48*24*365*3600)^3)/(A48)^3*100</f>
        <v>182.09974159401804</v>
      </c>
      <c r="D48">
        <f>Assumptions!$D$5*C48/100</f>
        <v>0.53173124545453265</v>
      </c>
    </row>
    <row r="49" spans="1:4">
      <c r="A49">
        <f t="shared" si="0"/>
        <v>9.9999999999999991E-6</v>
      </c>
      <c r="B49">
        <v>47</v>
      </c>
      <c r="C49">
        <f>((A49)^3-(A49-2*Assumptions!$D$3*Assumptions!$B$4*B49*24*365*3600)^3)/(A49)^3*100</f>
        <v>193.67748412595242</v>
      </c>
      <c r="D49">
        <f>Assumptions!$D$5*C49/100</f>
        <v>0.56553825364778099</v>
      </c>
    </row>
    <row r="50" spans="1:4">
      <c r="A50">
        <f t="shared" si="0"/>
        <v>9.9999999999999991E-6</v>
      </c>
      <c r="B50">
        <v>48</v>
      </c>
      <c r="C50">
        <f>((A50)^3-(A50-2*Assumptions!$D$3*Assumptions!$B$4*B50*24*365*3600)^3)/(A50)^3*100</f>
        <v>206.29552314209593</v>
      </c>
      <c r="D50">
        <f>Assumptions!$D$5*C50/100</f>
        <v>0.60238292757492007</v>
      </c>
    </row>
    <row r="51" spans="1:4">
      <c r="A51">
        <f t="shared" si="0"/>
        <v>9.9999999999999991E-6</v>
      </c>
      <c r="B51">
        <v>49</v>
      </c>
      <c r="C51">
        <f>((A51)^3-(A51-2*Assumptions!$D$3*Assumptions!$B$4*B51*24*365*3600)^3)/(A51)^3*100</f>
        <v>219.99861373521873</v>
      </c>
      <c r="D51">
        <f>Assumptions!$D$5*C51/100</f>
        <v>0.64239595210683864</v>
      </c>
    </row>
    <row r="52" spans="1:4">
      <c r="A52">
        <f t="shared" si="0"/>
        <v>9.9999999999999991E-6</v>
      </c>
      <c r="B52">
        <v>50</v>
      </c>
      <c r="C52">
        <f>((A52)^3-(A52-2*Assumptions!$D$3*Assumptions!$B$4*B52*24*365*3600)^3)/(A52)^3*100</f>
        <v>234.83151099809123</v>
      </c>
      <c r="D52">
        <f>Assumptions!$D$5*C52/100</f>
        <v>0.68570801211442645</v>
      </c>
    </row>
    <row r="53" spans="1:4">
      <c r="A53">
        <f>100*10^-6</f>
        <v>9.9999999999999991E-5</v>
      </c>
      <c r="B53">
        <v>0</v>
      </c>
      <c r="C53">
        <f>((A53)^3-(A53-2*Assumptions!$D$3*Assumptions!$B$4*B53*24*365*3600)^3)/(A53)^3*100</f>
        <v>0</v>
      </c>
      <c r="D53">
        <f>Assumptions!$D$5*C53/100</f>
        <v>0</v>
      </c>
    </row>
    <row r="54" spans="1:4">
      <c r="A54">
        <f>100*10^-6</f>
        <v>9.9999999999999991E-5</v>
      </c>
      <c r="B54">
        <v>1</v>
      </c>
      <c r="C54">
        <f>((A54)^3-(A54-2*Assumptions!$D$3*Assumptions!$B$4*B54*24*365*3600)^3)/(A54)^3*100</f>
        <v>1.2575411746897605</v>
      </c>
      <c r="D54">
        <f>Assumptions!$D$5*C54/100</f>
        <v>3.6720202300941003E-3</v>
      </c>
    </row>
    <row r="55" spans="1:4">
      <c r="A55">
        <f t="shared" ref="A55:A103" si="1">100*10^-6</f>
        <v>9.9999999999999991E-5</v>
      </c>
      <c r="B55">
        <v>2</v>
      </c>
      <c r="C55">
        <f>((A55)^3-(A55-2*Assumptions!$D$3*Assumptions!$B$4*B55*24*365*3600)^3)/(A55)^3*100</f>
        <v>2.504495175712357</v>
      </c>
      <c r="D55">
        <f>Assumptions!$D$5*C55/100</f>
        <v>7.3131259130800822E-3</v>
      </c>
    </row>
    <row r="56" spans="1:4">
      <c r="A56">
        <f t="shared" si="1"/>
        <v>9.9999999999999991E-5</v>
      </c>
      <c r="B56">
        <v>3</v>
      </c>
      <c r="C56">
        <f>((A56)^3-(A56-2*Assumptions!$D$3*Assumptions!$B$4*B56*24*365*3600)^3)/(A56)^3*100</f>
        <v>3.7409067581605582</v>
      </c>
      <c r="D56">
        <f>Assumptions!$D$5*C56/100</f>
        <v>1.0923447733828829E-2</v>
      </c>
    </row>
    <row r="57" spans="1:4">
      <c r="A57">
        <f t="shared" si="1"/>
        <v>9.9999999999999991E-5</v>
      </c>
      <c r="B57">
        <v>4</v>
      </c>
      <c r="C57">
        <f>((A57)^3-(A57-2*Assumptions!$D$3*Assumptions!$B$4*B57*24*365*3600)^3)/(A57)^3*100</f>
        <v>4.9668206771271119</v>
      </c>
      <c r="D57">
        <f>Assumptions!$D$5*C57/100</f>
        <v>1.4503116377211167E-2</v>
      </c>
    </row>
    <row r="58" spans="1:4">
      <c r="A58">
        <f t="shared" si="1"/>
        <v>9.9999999999999991E-5</v>
      </c>
      <c r="B58">
        <v>5</v>
      </c>
      <c r="C58">
        <f>((A58)^3-(A58-2*Assumptions!$D$3*Assumptions!$B$4*B58*24*365*3600)^3)/(A58)^3*100</f>
        <v>6.1822816877047675</v>
      </c>
      <c r="D58">
        <f>Assumptions!$D$5*C58/100</f>
        <v>1.8052262528097919E-2</v>
      </c>
    </row>
    <row r="59" spans="1:4">
      <c r="A59">
        <f t="shared" si="1"/>
        <v>9.9999999999999991E-5</v>
      </c>
      <c r="B59">
        <v>6</v>
      </c>
      <c r="C59">
        <f>((A59)^3-(A59-2*Assumptions!$D$3*Assumptions!$B$4*B59*24*365*3600)^3)/(A59)^3*100</f>
        <v>7.387334544986353</v>
      </c>
      <c r="D59">
        <f>Assumptions!$D$5*C59/100</f>
        <v>2.1571016871360153E-2</v>
      </c>
    </row>
    <row r="60" spans="1:4">
      <c r="A60">
        <f t="shared" si="1"/>
        <v>9.9999999999999991E-5</v>
      </c>
      <c r="B60">
        <v>7</v>
      </c>
      <c r="C60">
        <f>((A60)^3-(A60-2*Assumptions!$D$3*Assumptions!$B$4*B60*24*365*3600)^3)/(A60)^3*100</f>
        <v>8.5820240040645963</v>
      </c>
      <c r="D60">
        <f>Assumptions!$D$5*C60/100</f>
        <v>2.505951009186862E-2</v>
      </c>
    </row>
    <row r="61" spans="1:4">
      <c r="A61">
        <f t="shared" si="1"/>
        <v>9.9999999999999991E-5</v>
      </c>
      <c r="B61">
        <v>8</v>
      </c>
      <c r="C61">
        <f>((A61)^3-(A61-2*Assumptions!$D$3*Assumptions!$B$4*B61*24*365*3600)^3)/(A61)^3*100</f>
        <v>9.766394820032307</v>
      </c>
      <c r="D61">
        <f>Assumptions!$D$5*C61/100</f>
        <v>2.8517872874494334E-2</v>
      </c>
    </row>
    <row r="62" spans="1:4">
      <c r="A62">
        <f t="shared" si="1"/>
        <v>9.9999999999999991E-5</v>
      </c>
      <c r="B62">
        <v>9</v>
      </c>
      <c r="C62">
        <f>((A62)^3-(A62-2*Assumptions!$D$3*Assumptions!$B$4*B62*24*365*3600)^3)/(A62)^3*100</f>
        <v>10.940491747982243</v>
      </c>
      <c r="D62">
        <f>Assumptions!$D$5*C62/100</f>
        <v>3.1946235904108146E-2</v>
      </c>
    </row>
    <row r="63" spans="1:4">
      <c r="A63">
        <f t="shared" si="1"/>
        <v>9.9999999999999991E-5</v>
      </c>
      <c r="B63">
        <v>10</v>
      </c>
      <c r="C63">
        <f>((A63)^3-(A63-2*Assumptions!$D$3*Assumptions!$B$4*B63*24*365*3600)^3)/(A63)^3*100</f>
        <v>12.104359543007142</v>
      </c>
      <c r="D63">
        <f>Assumptions!$D$5*C63/100</f>
        <v>3.5344729865580848E-2</v>
      </c>
    </row>
    <row r="64" spans="1:4">
      <c r="A64">
        <f t="shared" si="1"/>
        <v>9.9999999999999991E-5</v>
      </c>
      <c r="B64">
        <v>11</v>
      </c>
      <c r="C64">
        <f>((A64)^3-(A64-2*Assumptions!$D$3*Assumptions!$B$4*B64*24*365*3600)^3)/(A64)^3*100</f>
        <v>13.258042960199784</v>
      </c>
      <c r="D64">
        <f>Assumptions!$D$5*C64/100</f>
        <v>3.871348544378337E-2</v>
      </c>
    </row>
    <row r="65" spans="1:4">
      <c r="A65">
        <f t="shared" si="1"/>
        <v>9.9999999999999991E-5</v>
      </c>
      <c r="B65">
        <v>12</v>
      </c>
      <c r="C65">
        <f>((A65)^3-(A65-2*Assumptions!$D$3*Assumptions!$B$4*B65*24*365*3600)^3)/(A65)^3*100</f>
        <v>14.401586754652945</v>
      </c>
      <c r="D65">
        <f>Assumptions!$D$5*C65/100</f>
        <v>4.2052633323586594E-2</v>
      </c>
    </row>
    <row r="66" spans="1:4">
      <c r="A66">
        <f t="shared" si="1"/>
        <v>9.9999999999999991E-5</v>
      </c>
      <c r="B66">
        <v>13</v>
      </c>
      <c r="C66">
        <f>((A66)^3-(A66-2*Assumptions!$D$3*Assumptions!$B$4*B66*24*365*3600)^3)/(A66)^3*100</f>
        <v>15.535035681459428</v>
      </c>
      <c r="D66">
        <f>Assumptions!$D$5*C66/100</f>
        <v>4.5362304189861528E-2</v>
      </c>
    </row>
    <row r="67" spans="1:4">
      <c r="A67">
        <f t="shared" si="1"/>
        <v>9.9999999999999991E-5</v>
      </c>
      <c r="B67">
        <v>14</v>
      </c>
      <c r="C67">
        <f>((A67)^3-(A67-2*Assumptions!$D$3*Assumptions!$B$4*B67*24*365*3600)^3)/(A67)^3*100</f>
        <v>16.658434495711987</v>
      </c>
      <c r="D67">
        <f>Assumptions!$D$5*C67/100</f>
        <v>4.8642628727479001E-2</v>
      </c>
    </row>
    <row r="68" spans="1:4">
      <c r="A68">
        <f t="shared" si="1"/>
        <v>9.9999999999999991E-5</v>
      </c>
      <c r="B68">
        <v>15</v>
      </c>
      <c r="C68">
        <f>((A68)^3-(A68-2*Assumptions!$D$3*Assumptions!$B$4*B68*24*365*3600)^3)/(A68)^3*100</f>
        <v>17.771827952503351</v>
      </c>
      <c r="D68">
        <f>Assumptions!$D$5*C68/100</f>
        <v>5.1893737621309784E-2</v>
      </c>
    </row>
    <row r="69" spans="1:4">
      <c r="A69">
        <f t="shared" si="1"/>
        <v>9.9999999999999991E-5</v>
      </c>
      <c r="B69">
        <v>16</v>
      </c>
      <c r="C69">
        <f>((A69)^3-(A69-2*Assumptions!$D$3*Assumptions!$B$4*B69*24*365*3600)^3)/(A69)^3*100</f>
        <v>18.875260806926331</v>
      </c>
      <c r="D69">
        <f>Assumptions!$D$5*C69/100</f>
        <v>5.5115761556224878E-2</v>
      </c>
    </row>
    <row r="70" spans="1:4">
      <c r="A70">
        <f t="shared" si="1"/>
        <v>9.9999999999999991E-5</v>
      </c>
      <c r="B70">
        <v>17</v>
      </c>
      <c r="C70">
        <f>((A70)^3-(A70-2*Assumptions!$D$3*Assumptions!$B$4*B70*24*365*3600)^3)/(A70)^3*100</f>
        <v>19.968777814073682</v>
      </c>
      <c r="D70">
        <f>Assumptions!$D$5*C70/100</f>
        <v>5.8308831217095146E-2</v>
      </c>
    </row>
    <row r="71" spans="1:4">
      <c r="A71">
        <f t="shared" si="1"/>
        <v>9.9999999999999991E-5</v>
      </c>
      <c r="B71">
        <v>18</v>
      </c>
      <c r="C71">
        <f>((A71)^3-(A71-2*Assumptions!$D$3*Assumptions!$B$4*B71*24*365*3600)^3)/(A71)^3*100</f>
        <v>21.052423729038168</v>
      </c>
      <c r="D71">
        <f>Assumptions!$D$5*C71/100</f>
        <v>6.1473077288791443E-2</v>
      </c>
    </row>
    <row r="72" spans="1:4">
      <c r="A72">
        <f t="shared" si="1"/>
        <v>9.9999999999999991E-5</v>
      </c>
      <c r="B72">
        <v>19</v>
      </c>
      <c r="C72">
        <f>((A72)^3-(A72-2*Assumptions!$D$3*Assumptions!$B$4*B72*24*365*3600)^3)/(A72)^3*100</f>
        <v>22.126243306912603</v>
      </c>
      <c r="D72">
        <f>Assumptions!$D$5*C72/100</f>
        <v>6.4608630456184798E-2</v>
      </c>
    </row>
    <row r="73" spans="1:4">
      <c r="A73">
        <f t="shared" si="1"/>
        <v>9.9999999999999991E-5</v>
      </c>
      <c r="B73">
        <v>20</v>
      </c>
      <c r="C73">
        <f>((A73)^3-(A73-2*Assumptions!$D$3*Assumptions!$B$4*B73*24*365*3600)^3)/(A73)^3*100</f>
        <v>23.190281302789725</v>
      </c>
      <c r="D73">
        <f>Assumptions!$D$5*C73/100</f>
        <v>6.7715621404145998E-2</v>
      </c>
    </row>
    <row r="74" spans="1:4">
      <c r="A74">
        <f t="shared" si="1"/>
        <v>9.9999999999999991E-5</v>
      </c>
      <c r="B74">
        <v>21</v>
      </c>
      <c r="C74">
        <f>((A74)^3-(A74-2*Assumptions!$D$3*Assumptions!$B$4*B74*24*365*3600)^3)/(A74)^3*100</f>
        <v>24.244582471762286</v>
      </c>
      <c r="D74">
        <f>Assumptions!$D$5*C74/100</f>
        <v>7.0794180817545863E-2</v>
      </c>
    </row>
    <row r="75" spans="1:4">
      <c r="A75">
        <f t="shared" si="1"/>
        <v>9.9999999999999991E-5</v>
      </c>
      <c r="B75">
        <v>22</v>
      </c>
      <c r="C75">
        <f>((A75)^3-(A75-2*Assumptions!$D$3*Assumptions!$B$4*B75*24*365*3600)^3)/(A75)^3*100</f>
        <v>25.289191568923069</v>
      </c>
      <c r="D75">
        <f>Assumptions!$D$5*C75/100</f>
        <v>7.3844439381255358E-2</v>
      </c>
    </row>
    <row r="76" spans="1:4">
      <c r="A76">
        <f t="shared" si="1"/>
        <v>9.9999999999999991E-5</v>
      </c>
      <c r="B76">
        <v>23</v>
      </c>
      <c r="C76">
        <f>((A76)^3-(A76-2*Assumptions!$D$3*Assumptions!$B$4*B76*24*365*3600)^3)/(A76)^3*100</f>
        <v>26.32415334936486</v>
      </c>
      <c r="D76">
        <f>Assumptions!$D$5*C76/100</f>
        <v>7.6866527780145383E-2</v>
      </c>
    </row>
    <row r="77" spans="1:4">
      <c r="A77">
        <f t="shared" si="1"/>
        <v>9.9999999999999991E-5</v>
      </c>
      <c r="B77">
        <v>24</v>
      </c>
      <c r="C77">
        <f>((A77)^3-(A77-2*Assumptions!$D$3*Assumptions!$B$4*B77*24*365*3600)^3)/(A77)^3*100</f>
        <v>27.349512568180419</v>
      </c>
      <c r="D77">
        <f>Assumptions!$D$5*C77/100</f>
        <v>7.9860576699086819E-2</v>
      </c>
    </row>
    <row r="78" spans="1:4">
      <c r="A78">
        <f t="shared" si="1"/>
        <v>9.9999999999999991E-5</v>
      </c>
      <c r="B78">
        <v>25</v>
      </c>
      <c r="C78">
        <f>((A78)^3-(A78-2*Assumptions!$D$3*Assumptions!$B$4*B78*24*365*3600)^3)/(A78)^3*100</f>
        <v>28.365313980462542</v>
      </c>
      <c r="D78">
        <f>Assumptions!$D$5*C78/100</f>
        <v>8.2826716822950619E-2</v>
      </c>
    </row>
    <row r="79" spans="1:4">
      <c r="A79">
        <f t="shared" si="1"/>
        <v>9.9999999999999991E-5</v>
      </c>
      <c r="B79">
        <v>26</v>
      </c>
      <c r="C79">
        <f>((A79)^3-(A79-2*Assumptions!$D$3*Assumptions!$B$4*B79*24*365*3600)^3)/(A79)^3*100</f>
        <v>29.371602341303944</v>
      </c>
      <c r="D79">
        <f>Assumptions!$D$5*C79/100</f>
        <v>8.5765078836607514E-2</v>
      </c>
    </row>
    <row r="80" spans="1:4">
      <c r="A80">
        <f t="shared" si="1"/>
        <v>9.9999999999999991E-5</v>
      </c>
      <c r="B80">
        <v>27</v>
      </c>
      <c r="C80">
        <f>((A80)^3-(A80-2*Assumptions!$D$3*Assumptions!$B$4*B80*24*365*3600)^3)/(A80)^3*100</f>
        <v>30.368422405797425</v>
      </c>
      <c r="D80">
        <f>Assumptions!$D$5*C80/100</f>
        <v>8.867579342492847E-2</v>
      </c>
    </row>
    <row r="81" spans="1:4">
      <c r="A81">
        <f t="shared" si="1"/>
        <v>9.9999999999999991E-5</v>
      </c>
      <c r="B81">
        <v>28</v>
      </c>
      <c r="C81">
        <f>((A81)^3-(A81-2*Assumptions!$D$3*Assumptions!$B$4*B81*24*365*3600)^3)/(A81)^3*100</f>
        <v>31.355818929035745</v>
      </c>
      <c r="D81">
        <f>Assumptions!$D$5*C81/100</f>
        <v>9.1558991272784371E-2</v>
      </c>
    </row>
    <row r="82" spans="1:4">
      <c r="A82">
        <f t="shared" si="1"/>
        <v>9.9999999999999991E-5</v>
      </c>
      <c r="B82">
        <v>29</v>
      </c>
      <c r="C82">
        <f>((A82)^3-(A82-2*Assumptions!$D$3*Assumptions!$B$4*B82*24*365*3600)^3)/(A82)^3*100</f>
        <v>32.333836666111701</v>
      </c>
      <c r="D82">
        <f>Assumptions!$D$5*C82/100</f>
        <v>9.4414803065046154E-2</v>
      </c>
    </row>
    <row r="83" spans="1:4">
      <c r="A83">
        <f t="shared" si="1"/>
        <v>9.9999999999999991E-5</v>
      </c>
      <c r="B83">
        <v>30</v>
      </c>
      <c r="C83">
        <f>((A83)^3-(A83-2*Assumptions!$D$3*Assumptions!$B$4*B83*24*365*3600)^3)/(A83)^3*100</f>
        <v>33.302520372118039</v>
      </c>
      <c r="D83">
        <f>Assumptions!$D$5*C83/100</f>
        <v>9.7243359486584677E-2</v>
      </c>
    </row>
    <row r="84" spans="1:4">
      <c r="A84">
        <f t="shared" si="1"/>
        <v>9.9999999999999991E-5</v>
      </c>
      <c r="B84">
        <v>31</v>
      </c>
      <c r="C84">
        <f>((A84)^3-(A84-2*Assumptions!$D$3*Assumptions!$B$4*B84*24*365*3600)^3)/(A84)^3*100</f>
        <v>34.261914802147565</v>
      </c>
      <c r="D84">
        <f>Assumptions!$D$5*C84/100</f>
        <v>0.10004479122227089</v>
      </c>
    </row>
    <row r="85" spans="1:4">
      <c r="A85">
        <f t="shared" si="1"/>
        <v>9.9999999999999991E-5</v>
      </c>
      <c r="B85">
        <v>32</v>
      </c>
      <c r="C85">
        <f>((A85)^3-(A85-2*Assumptions!$D$3*Assumptions!$B$4*B85*24*365*3600)^3)/(A85)^3*100</f>
        <v>35.21206471129301</v>
      </c>
      <c r="D85">
        <f>Assumptions!$D$5*C85/100</f>
        <v>0.10281922895697558</v>
      </c>
    </row>
    <row r="86" spans="1:4">
      <c r="A86">
        <f t="shared" si="1"/>
        <v>9.9999999999999991E-5</v>
      </c>
      <c r="B86">
        <v>33</v>
      </c>
      <c r="C86">
        <f>((A86)^3-(A86-2*Assumptions!$D$3*Assumptions!$B$4*B86*24*365*3600)^3)/(A86)^3*100</f>
        <v>36.153014854647139</v>
      </c>
      <c r="D86">
        <f>Assumptions!$D$5*C86/100</f>
        <v>0.10556680337556963</v>
      </c>
    </row>
    <row r="87" spans="1:4">
      <c r="A87">
        <f t="shared" si="1"/>
        <v>9.9999999999999991E-5</v>
      </c>
      <c r="B87">
        <v>34</v>
      </c>
      <c r="C87">
        <f>((A87)^3-(A87-2*Assumptions!$D$3*Assumptions!$B$4*B87*24*365*3600)^3)/(A87)^3*100</f>
        <v>37.084809987302748</v>
      </c>
      <c r="D87">
        <f>Assumptions!$D$5*C87/100</f>
        <v>0.10828764516292402</v>
      </c>
    </row>
    <row r="88" spans="1:4">
      <c r="A88">
        <f t="shared" si="1"/>
        <v>9.9999999999999991E-5</v>
      </c>
      <c r="B88">
        <v>35</v>
      </c>
      <c r="C88">
        <f>((A88)^3-(A88-2*Assumptions!$D$3*Assumptions!$B$4*B88*24*365*3600)^3)/(A88)^3*100</f>
        <v>38.007494864352623</v>
      </c>
      <c r="D88">
        <f>Assumptions!$D$5*C88/100</f>
        <v>0.11098188500390965</v>
      </c>
    </row>
    <row r="89" spans="1:4">
      <c r="A89">
        <f t="shared" si="1"/>
        <v>9.9999999999999991E-5</v>
      </c>
      <c r="B89">
        <v>36</v>
      </c>
      <c r="C89">
        <f>((A89)^3-(A89-2*Assumptions!$D$3*Assumptions!$B$4*B89*24*365*3600)^3)/(A89)^3*100</f>
        <v>38.92111424088948</v>
      </c>
      <c r="D89">
        <f>Assumptions!$D$5*C89/100</f>
        <v>0.11364965358339728</v>
      </c>
    </row>
    <row r="90" spans="1:4">
      <c r="A90">
        <f t="shared" si="1"/>
        <v>9.9999999999999991E-5</v>
      </c>
      <c r="B90">
        <v>37</v>
      </c>
      <c r="C90">
        <f>((A90)^3-(A90-2*Assumptions!$D$3*Assumptions!$B$4*B90*24*365*3600)^3)/(A90)^3*100</f>
        <v>39.825712872006115</v>
      </c>
      <c r="D90">
        <f>Assumptions!$D$5*C90/100</f>
        <v>0.11629108158625785</v>
      </c>
    </row>
    <row r="91" spans="1:4">
      <c r="A91">
        <f t="shared" si="1"/>
        <v>9.9999999999999991E-5</v>
      </c>
      <c r="B91">
        <v>38</v>
      </c>
      <c r="C91">
        <f>((A91)^3-(A91-2*Assumptions!$D$3*Assumptions!$B$4*B91*24*365*3600)^3)/(A91)^3*100</f>
        <v>40.721335512795306</v>
      </c>
      <c r="D91">
        <f>Assumptions!$D$5*C91/100</f>
        <v>0.11890629969736227</v>
      </c>
    </row>
    <row r="92" spans="1:4">
      <c r="A92">
        <f t="shared" si="1"/>
        <v>9.9999999999999991E-5</v>
      </c>
      <c r="B92">
        <v>39</v>
      </c>
      <c r="C92">
        <f>((A92)^3-(A92-2*Assumptions!$D$3*Assumptions!$B$4*B92*24*365*3600)^3)/(A92)^3*100</f>
        <v>41.608026918349836</v>
      </c>
      <c r="D92">
        <f>Assumptions!$D$5*C92/100</f>
        <v>0.1214954386015815</v>
      </c>
    </row>
    <row r="93" spans="1:4">
      <c r="A93">
        <f t="shared" si="1"/>
        <v>9.9999999999999991E-5</v>
      </c>
      <c r="B93">
        <v>40</v>
      </c>
      <c r="C93">
        <f>((A93)^3-(A93-2*Assumptions!$D$3*Assumptions!$B$4*B93*24*365*3600)^3)/(A93)^3*100</f>
        <v>42.485831843762462</v>
      </c>
      <c r="D93">
        <f>Assumptions!$D$5*C93/100</f>
        <v>0.12405862898378638</v>
      </c>
    </row>
    <row r="94" spans="1:4">
      <c r="A94">
        <f t="shared" si="1"/>
        <v>9.9999999999999991E-5</v>
      </c>
      <c r="B94">
        <v>41</v>
      </c>
      <c r="C94">
        <f>((A94)^3-(A94-2*Assumptions!$D$3*Assumptions!$B$4*B94*24*365*3600)^3)/(A94)^3*100</f>
        <v>43.354795044125908</v>
      </c>
      <c r="D94">
        <f>Assumptions!$D$5*C94/100</f>
        <v>0.12659600152884765</v>
      </c>
    </row>
    <row r="95" spans="1:4">
      <c r="A95">
        <f t="shared" si="1"/>
        <v>9.9999999999999991E-5</v>
      </c>
      <c r="B95">
        <v>42</v>
      </c>
      <c r="C95">
        <f>((A95)^3-(A95-2*Assumptions!$D$3*Assumptions!$B$4*B95*24*365*3600)^3)/(A95)^3*100</f>
        <v>44.214961274533046</v>
      </c>
      <c r="D95">
        <f>Assumptions!$D$5*C95/100</f>
        <v>0.12910768692163649</v>
      </c>
    </row>
    <row r="96" spans="1:4">
      <c r="A96">
        <f t="shared" si="1"/>
        <v>9.9999999999999991E-5</v>
      </c>
      <c r="B96">
        <v>43</v>
      </c>
      <c r="C96">
        <f>((A96)^3-(A96-2*Assumptions!$D$3*Assumptions!$B$4*B96*24*365*3600)^3)/(A96)^3*100</f>
        <v>45.066375290076557</v>
      </c>
      <c r="D96">
        <f>Assumptions!$D$5*C96/100</f>
        <v>0.13159381584702354</v>
      </c>
    </row>
    <row r="97" spans="1:4">
      <c r="A97">
        <f t="shared" si="1"/>
        <v>9.9999999999999991E-5</v>
      </c>
      <c r="B97">
        <v>44</v>
      </c>
      <c r="C97">
        <f>((A97)^3-(A97-2*Assumptions!$D$3*Assumptions!$B$4*B97*24*365*3600)^3)/(A97)^3*100</f>
        <v>45.909081845849244</v>
      </c>
      <c r="D97">
        <f>Assumptions!$D$5*C97/100</f>
        <v>0.13405451898987977</v>
      </c>
    </row>
    <row r="98" spans="1:4">
      <c r="A98">
        <f t="shared" si="1"/>
        <v>9.9999999999999991E-5</v>
      </c>
      <c r="B98">
        <v>45</v>
      </c>
      <c r="C98">
        <f>((A98)^3-(A98-2*Assumptions!$D$3*Assumptions!$B$4*B98*24*365*3600)^3)/(A98)^3*100</f>
        <v>46.743125696943871</v>
      </c>
      <c r="D98">
        <f>Assumptions!$D$5*C98/100</f>
        <v>0.13648992703507609</v>
      </c>
    </row>
    <row r="99" spans="1:4">
      <c r="A99">
        <f t="shared" si="1"/>
        <v>9.9999999999999991E-5</v>
      </c>
      <c r="B99">
        <v>46</v>
      </c>
      <c r="C99">
        <f>((A99)^3-(A99-2*Assumptions!$D$3*Assumptions!$B$4*B99*24*365*3600)^3)/(A99)^3*100</f>
        <v>47.568551598453219</v>
      </c>
      <c r="D99">
        <f>Assumptions!$D$5*C99/100</f>
        <v>0.13890017066748339</v>
      </c>
    </row>
    <row r="100" spans="1:4">
      <c r="A100">
        <f t="shared" si="1"/>
        <v>9.9999999999999991E-5</v>
      </c>
      <c r="B100">
        <v>47</v>
      </c>
      <c r="C100">
        <f>((A100)^3-(A100-2*Assumptions!$D$3*Assumptions!$B$4*B100*24*365*3600)^3)/(A100)^3*100</f>
        <v>48.385404305470068</v>
      </c>
      <c r="D100">
        <f>Assumptions!$D$5*C100/100</f>
        <v>0.1412853805719726</v>
      </c>
    </row>
    <row r="101" spans="1:4">
      <c r="A101">
        <f t="shared" si="1"/>
        <v>9.9999999999999991E-5</v>
      </c>
      <c r="B101">
        <v>48</v>
      </c>
      <c r="C101">
        <f>((A101)^3-(A101-2*Assumptions!$D$3*Assumptions!$B$4*B101*24*365*3600)^3)/(A101)^3*100</f>
        <v>49.193728573087157</v>
      </c>
      <c r="D101">
        <f>Assumptions!$D$5*C101/100</f>
        <v>0.14364568743341449</v>
      </c>
    </row>
    <row r="102" spans="1:4">
      <c r="A102">
        <f t="shared" si="1"/>
        <v>9.9999999999999991E-5</v>
      </c>
      <c r="B102">
        <v>49</v>
      </c>
      <c r="C102">
        <f>((A102)^3-(A102-2*Assumptions!$D$3*Assumptions!$B$4*B102*24*365*3600)^3)/(A102)^3*100</f>
        <v>49.993569156397271</v>
      </c>
      <c r="D102">
        <f>Assumptions!$D$5*C102/100</f>
        <v>0.14598122193668003</v>
      </c>
    </row>
    <row r="103" spans="1:4">
      <c r="A103">
        <f t="shared" si="1"/>
        <v>9.9999999999999991E-5</v>
      </c>
      <c r="B103">
        <v>50</v>
      </c>
      <c r="C103">
        <f>((A103)^3-(A103-2*Assumptions!$D$3*Assumptions!$B$4*B103*24*365*3600)^3)/(A103)^3*100</f>
        <v>50.784970810493192</v>
      </c>
      <c r="D103">
        <f>Assumptions!$D$5*C103/100</f>
        <v>0.14829211476664012</v>
      </c>
    </row>
    <row r="104" spans="1:4">
      <c r="A104">
        <f>10*10^-6*2</f>
        <v>1.9999999999999998E-5</v>
      </c>
      <c r="B104">
        <v>0</v>
      </c>
      <c r="C104">
        <f>((A104)^3-(A104-2*Assumptions!$D$3*Assumptions!$B$4*B104*24*365*3600)^3)/(A104)^3*100</f>
        <v>0</v>
      </c>
      <c r="D104">
        <f>Assumptions!$D$5*C104/100</f>
        <v>0</v>
      </c>
    </row>
    <row r="105" spans="1:4">
      <c r="A105">
        <f t="shared" ref="A105:A154" si="2">10*10^-6*2</f>
        <v>1.9999999999999998E-5</v>
      </c>
      <c r="B105">
        <v>1</v>
      </c>
      <c r="C105">
        <f>((A105)^3-(A105-2*Assumptions!$D$3*Assumptions!$B$4*B105*24*365*3600)^3)/(A105)^3*100</f>
        <v>6.1822816877047782</v>
      </c>
      <c r="D105">
        <f>Assumptions!$D$5*C105/100</f>
        <v>1.805226252809795E-2</v>
      </c>
    </row>
    <row r="106" spans="1:4">
      <c r="A106">
        <f t="shared" si="2"/>
        <v>1.9999999999999998E-5</v>
      </c>
      <c r="B106">
        <v>2</v>
      </c>
      <c r="C106">
        <f>((A106)^3-(A106-2*Assumptions!$D$3*Assumptions!$B$4*B106*24*365*3600)^3)/(A106)^3*100</f>
        <v>12.104359543007098</v>
      </c>
      <c r="D106">
        <f>Assumptions!$D$5*C106/100</f>
        <v>3.5344729865580723E-2</v>
      </c>
    </row>
    <row r="107" spans="1:4">
      <c r="A107">
        <f t="shared" si="2"/>
        <v>1.9999999999999998E-5</v>
      </c>
      <c r="B107">
        <v>3</v>
      </c>
      <c r="C107">
        <f>((A107)^3-(A107-2*Assumptions!$D$3*Assumptions!$B$4*B107*24*365*3600)^3)/(A107)^3*100</f>
        <v>17.771827952503337</v>
      </c>
      <c r="D107">
        <f>Assumptions!$D$5*C107/100</f>
        <v>5.1893737621309742E-2</v>
      </c>
    </row>
    <row r="108" spans="1:4">
      <c r="A108">
        <f t="shared" si="2"/>
        <v>1.9999999999999998E-5</v>
      </c>
      <c r="B108">
        <v>4</v>
      </c>
      <c r="C108">
        <f>((A108)^3-(A108-2*Assumptions!$D$3*Assumptions!$B$4*B108*24*365*3600)^3)/(A108)^3*100</f>
        <v>23.19028130278971</v>
      </c>
      <c r="D108">
        <f>Assumptions!$D$5*C108/100</f>
        <v>6.7715621404145943E-2</v>
      </c>
    </row>
    <row r="109" spans="1:4">
      <c r="A109">
        <f t="shared" si="2"/>
        <v>1.9999999999999998E-5</v>
      </c>
      <c r="B109">
        <v>5</v>
      </c>
      <c r="C109">
        <f>((A109)^3-(A109-2*Assumptions!$D$3*Assumptions!$B$4*B109*24*365*3600)^3)/(A109)^3*100</f>
        <v>28.365313980462531</v>
      </c>
      <c r="D109">
        <f>Assumptions!$D$5*C109/100</f>
        <v>8.2826716822950577E-2</v>
      </c>
    </row>
    <row r="110" spans="1:4">
      <c r="A110">
        <f t="shared" si="2"/>
        <v>1.9999999999999998E-5</v>
      </c>
      <c r="B110">
        <v>6</v>
      </c>
      <c r="C110">
        <f>((A110)^3-(A110-2*Assumptions!$D$3*Assumptions!$B$4*B110*24*365*3600)^3)/(A110)^3*100</f>
        <v>33.302520372118032</v>
      </c>
      <c r="D110">
        <f>Assumptions!$D$5*C110/100</f>
        <v>9.7243359486584649E-2</v>
      </c>
    </row>
    <row r="111" spans="1:4">
      <c r="A111">
        <f t="shared" si="2"/>
        <v>1.9999999999999998E-5</v>
      </c>
      <c r="B111">
        <v>7</v>
      </c>
      <c r="C111">
        <f>((A111)^3-(A111-2*Assumptions!$D$3*Assumptions!$B$4*B111*24*365*3600)^3)/(A111)^3*100</f>
        <v>38.007494864352594</v>
      </c>
      <c r="D111">
        <f>Assumptions!$D$5*C111/100</f>
        <v>0.11098188500390957</v>
      </c>
    </row>
    <row r="112" spans="1:4">
      <c r="A112">
        <f t="shared" si="2"/>
        <v>1.9999999999999998E-5</v>
      </c>
      <c r="B112">
        <v>8</v>
      </c>
      <c r="C112">
        <f>((A112)^3-(A112-2*Assumptions!$D$3*Assumptions!$B$4*B112*24*365*3600)^3)/(A112)^3*100</f>
        <v>42.48583184376244</v>
      </c>
      <c r="D112">
        <f>Assumptions!$D$5*C112/100</f>
        <v>0.12405862898378631</v>
      </c>
    </row>
    <row r="113" spans="1:4">
      <c r="A113">
        <f t="shared" si="2"/>
        <v>1.9999999999999998E-5</v>
      </c>
      <c r="B113">
        <v>9</v>
      </c>
      <c r="C113">
        <f>((A113)^3-(A113-2*Assumptions!$D$3*Assumptions!$B$4*B113*24*365*3600)^3)/(A113)^3*100</f>
        <v>46.743125696943885</v>
      </c>
      <c r="D113">
        <f>Assumptions!$D$5*C113/100</f>
        <v>0.13648992703507612</v>
      </c>
    </row>
    <row r="114" spans="1:4">
      <c r="A114">
        <f t="shared" si="2"/>
        <v>1.9999999999999998E-5</v>
      </c>
      <c r="B114">
        <v>10</v>
      </c>
      <c r="C114">
        <f>((A114)^3-(A114-2*Assumptions!$D$3*Assumptions!$B$4*B114*24*365*3600)^3)/(A114)^3*100</f>
        <v>50.784970810493199</v>
      </c>
      <c r="D114">
        <f>Assumptions!$D$5*C114/100</f>
        <v>0.14829211476664014</v>
      </c>
    </row>
    <row r="115" spans="1:4">
      <c r="A115">
        <f t="shared" si="2"/>
        <v>1.9999999999999998E-5</v>
      </c>
      <c r="B115">
        <v>11</v>
      </c>
      <c r="C115">
        <f>((A115)^3-(A115-2*Assumptions!$D$3*Assumptions!$B$4*B115*24*365*3600)^3)/(A115)^3*100</f>
        <v>54.616961571006641</v>
      </c>
      <c r="D115">
        <f>Assumptions!$D$5*C115/100</f>
        <v>0.15948152778733937</v>
      </c>
    </row>
    <row r="116" spans="1:4">
      <c r="A116">
        <f t="shared" si="2"/>
        <v>1.9999999999999998E-5</v>
      </c>
      <c r="B116">
        <v>12</v>
      </c>
      <c r="C116">
        <f>((A116)^3-(A116-2*Assumptions!$D$3*Assumptions!$B$4*B116*24*365*3600)^3)/(A116)^3*100</f>
        <v>58.244692365080567</v>
      </c>
      <c r="D116">
        <f>Assumptions!$D$5*C116/100</f>
        <v>0.17007450170603522</v>
      </c>
    </row>
    <row r="117" spans="1:4">
      <c r="A117">
        <f t="shared" si="2"/>
        <v>1.9999999999999998E-5</v>
      </c>
      <c r="B117">
        <v>13</v>
      </c>
      <c r="C117">
        <f>((A117)^3-(A117-2*Assumptions!$D$3*Assumptions!$B$4*B117*24*365*3600)^3)/(A117)^3*100</f>
        <v>61.673757579311214</v>
      </c>
      <c r="D117">
        <f>Assumptions!$D$5*C117/100</f>
        <v>0.18008737213158874</v>
      </c>
    </row>
    <row r="118" spans="1:4">
      <c r="A118">
        <f t="shared" si="2"/>
        <v>1.9999999999999998E-5</v>
      </c>
      <c r="B118">
        <v>14</v>
      </c>
      <c r="C118">
        <f>((A118)^3-(A118-2*Assumptions!$D$3*Assumptions!$B$4*B118*24*365*3600)^3)/(A118)^3*100</f>
        <v>64.909751600294868</v>
      </c>
      <c r="D118">
        <f>Assumptions!$D$5*C118/100</f>
        <v>0.189536474672861</v>
      </c>
    </row>
    <row r="119" spans="1:4">
      <c r="A119">
        <f t="shared" si="2"/>
        <v>1.9999999999999998E-5</v>
      </c>
      <c r="B119">
        <v>15</v>
      </c>
      <c r="C119">
        <f>((A119)^3-(A119-2*Assumptions!$D$3*Assumptions!$B$4*B119*24*365*3600)^3)/(A119)^3*100</f>
        <v>67.958268814627871</v>
      </c>
      <c r="D119">
        <f>Assumptions!$D$5*C119/100</f>
        <v>0.1984381449387134</v>
      </c>
    </row>
    <row r="120" spans="1:4">
      <c r="A120">
        <f t="shared" si="2"/>
        <v>1.9999999999999998E-5</v>
      </c>
      <c r="B120">
        <v>16</v>
      </c>
      <c r="C120">
        <f>((A120)^3-(A120-2*Assumptions!$D$3*Assumptions!$B$4*B120*24*365*3600)^3)/(A120)^3*100</f>
        <v>70.824903608906425</v>
      </c>
      <c r="D120">
        <f>Assumptions!$D$5*C120/100</f>
        <v>0.20680871853800675</v>
      </c>
    </row>
    <row r="121" spans="1:4">
      <c r="A121">
        <f t="shared" si="2"/>
        <v>1.9999999999999998E-5</v>
      </c>
      <c r="B121">
        <v>17</v>
      </c>
      <c r="C121">
        <f>((A121)^3-(A121-2*Assumptions!$D$3*Assumptions!$B$4*B121*24*365*3600)^3)/(A121)^3*100</f>
        <v>73.515250369726886</v>
      </c>
      <c r="D121">
        <f>Assumptions!$D$5*C121/100</f>
        <v>0.21466453107960248</v>
      </c>
    </row>
    <row r="122" spans="1:4">
      <c r="A122">
        <f t="shared" si="2"/>
        <v>1.9999999999999998E-5</v>
      </c>
      <c r="B122">
        <v>18</v>
      </c>
      <c r="C122">
        <f>((A122)^3-(A122-2*Assumptions!$D$3*Assumptions!$B$4*B122*24*365*3600)^3)/(A122)^3*100</f>
        <v>76.034903483685511</v>
      </c>
      <c r="D122">
        <f>Assumptions!$D$5*C122/100</f>
        <v>0.22202191817236169</v>
      </c>
    </row>
    <row r="123" spans="1:4">
      <c r="A123">
        <f t="shared" si="2"/>
        <v>1.9999999999999998E-5</v>
      </c>
      <c r="B123">
        <v>19</v>
      </c>
      <c r="C123">
        <f>((A123)^3-(A123-2*Assumptions!$D$3*Assumptions!$B$4*B123*24*365*3600)^3)/(A123)^3*100</f>
        <v>78.389457337378602</v>
      </c>
      <c r="D123">
        <f>Assumptions!$D$5*C123/100</f>
        <v>0.22889721542514552</v>
      </c>
    </row>
    <row r="124" spans="1:4">
      <c r="A124">
        <f t="shared" si="2"/>
        <v>1.9999999999999998E-5</v>
      </c>
      <c r="B124">
        <v>20</v>
      </c>
      <c r="C124">
        <f>((A124)^3-(A124-2*Assumptions!$D$3*Assumptions!$B$4*B124*24*365*3600)^3)/(A124)^3*100</f>
        <v>80.584506317402429</v>
      </c>
      <c r="D124">
        <f>Assumptions!$D$5*C124/100</f>
        <v>0.23530675844681506</v>
      </c>
    </row>
    <row r="125" spans="1:4">
      <c r="A125">
        <f t="shared" si="2"/>
        <v>1.9999999999999998E-5</v>
      </c>
      <c r="B125">
        <v>21</v>
      </c>
      <c r="C125">
        <f>((A125)^3-(A125-2*Assumptions!$D$3*Assumptions!$B$4*B125*24*365*3600)^3)/(A125)^3*100</f>
        <v>82.625644810353279</v>
      </c>
      <c r="D125">
        <f>Assumptions!$D$5*C125/100</f>
        <v>0.24126688284623157</v>
      </c>
    </row>
    <row r="126" spans="1:4">
      <c r="A126">
        <f t="shared" si="2"/>
        <v>1.9999999999999998E-5</v>
      </c>
      <c r="B126">
        <v>22</v>
      </c>
      <c r="C126">
        <f>((A126)^3-(A126-2*Assumptions!$D$3*Assumptions!$B$4*B126*24*365*3600)^3)/(A126)^3*100</f>
        <v>84.518467202827452</v>
      </c>
      <c r="D126">
        <f>Assumptions!$D$5*C126/100</f>
        <v>0.24679392423225616</v>
      </c>
    </row>
    <row r="127" spans="1:4">
      <c r="A127">
        <f t="shared" si="2"/>
        <v>1.9999999999999998E-5</v>
      </c>
      <c r="B127">
        <v>23</v>
      </c>
      <c r="C127">
        <f>((A127)^3-(A127-2*Assumptions!$D$3*Assumptions!$B$4*B127*24*365*3600)^3)/(A127)^3*100</f>
        <v>86.268567881421234</v>
      </c>
      <c r="D127">
        <f>Assumptions!$D$5*C127/100</f>
        <v>0.25190421821374998</v>
      </c>
    </row>
    <row r="128" spans="1:4">
      <c r="A128">
        <f t="shared" si="2"/>
        <v>1.9999999999999998E-5</v>
      </c>
      <c r="B128">
        <v>24</v>
      </c>
      <c r="C128">
        <f>((A128)^3-(A128-2*Assumptions!$D$3*Assumptions!$B$4*B128*24*365*3600)^3)/(A128)^3*100</f>
        <v>87.88154123273091</v>
      </c>
      <c r="D128">
        <f>Assumptions!$D$5*C128/100</f>
        <v>0.25661410039957422</v>
      </c>
    </row>
    <row r="129" spans="1:4">
      <c r="A129">
        <f t="shared" si="2"/>
        <v>1.9999999999999998E-5</v>
      </c>
      <c r="B129">
        <v>25</v>
      </c>
      <c r="C129">
        <f>((A129)^3-(A129-2*Assumptions!$D$3*Assumptions!$B$4*B129*24*365*3600)^3)/(A129)^3*100</f>
        <v>89.36298164335274</v>
      </c>
      <c r="D129">
        <f>Assumptions!$D$5*C129/100</f>
        <v>0.26093990639858999</v>
      </c>
    </row>
    <row r="130" spans="1:4">
      <c r="A130">
        <f t="shared" si="2"/>
        <v>1.9999999999999998E-5</v>
      </c>
      <c r="B130">
        <v>26</v>
      </c>
      <c r="C130">
        <f>((A130)^3-(A130-2*Assumptions!$D$3*Assumptions!$B$4*B130*24*365*3600)^3)/(A130)^3*100</f>
        <v>90.718483499883064</v>
      </c>
      <c r="D130">
        <f>Assumptions!$D$5*C130/100</f>
        <v>0.26489797181965852</v>
      </c>
    </row>
    <row r="131" spans="1:4">
      <c r="A131">
        <f t="shared" si="2"/>
        <v>1.9999999999999998E-5</v>
      </c>
      <c r="B131">
        <v>27</v>
      </c>
      <c r="C131">
        <f>((A131)^3-(A131-2*Assumptions!$D$3*Assumptions!$B$4*B131*24*365*3600)^3)/(A131)^3*100</f>
        <v>91.953641188918112</v>
      </c>
      <c r="D131">
        <f>Assumptions!$D$5*C131/100</f>
        <v>0.2685046322716409</v>
      </c>
    </row>
    <row r="132" spans="1:4">
      <c r="A132">
        <f t="shared" si="2"/>
        <v>1.9999999999999998E-5</v>
      </c>
      <c r="B132">
        <v>28</v>
      </c>
      <c r="C132">
        <f>((A132)^3-(A132-2*Assumptions!$D$3*Assumptions!$B$4*B132*24*365*3600)^3)/(A132)^3*100</f>
        <v>93.074049097054228</v>
      </c>
      <c r="D132">
        <f>Assumptions!$D$5*C132/100</f>
        <v>0.27177622336339835</v>
      </c>
    </row>
    <row r="133" spans="1:4">
      <c r="A133">
        <f t="shared" si="2"/>
        <v>1.9999999999999998E-5</v>
      </c>
      <c r="B133">
        <v>29</v>
      </c>
      <c r="C133">
        <f>((A133)^3-(A133-2*Assumptions!$D$3*Assumptions!$B$4*B133*24*365*3600)^3)/(A133)^3*100</f>
        <v>94.085301610887655</v>
      </c>
      <c r="D133">
        <f>Assumptions!$D$5*C133/100</f>
        <v>0.27472908070379193</v>
      </c>
    </row>
    <row r="134" spans="1:4">
      <c r="A134">
        <f t="shared" si="2"/>
        <v>1.9999999999999998E-5</v>
      </c>
      <c r="B134">
        <v>30</v>
      </c>
      <c r="C134">
        <f>((A134)^3-(A134-2*Assumptions!$D$3*Assumptions!$B$4*B134*24*365*3600)^3)/(A134)^3*100</f>
        <v>94.992993117014692</v>
      </c>
      <c r="D134">
        <f>Assumptions!$D$5*C134/100</f>
        <v>0.2773795399016829</v>
      </c>
    </row>
    <row r="135" spans="1:4">
      <c r="A135">
        <f t="shared" si="2"/>
        <v>1.9999999999999998E-5</v>
      </c>
      <c r="B135">
        <v>31</v>
      </c>
      <c r="C135">
        <f>((A135)^3-(A135-2*Assumptions!$D$3*Assumptions!$B$4*B135*24*365*3600)^3)/(A135)^3*100</f>
        <v>95.802718002031654</v>
      </c>
      <c r="D135">
        <f>Assumptions!$D$5*C135/100</f>
        <v>0.27974393656593238</v>
      </c>
    </row>
    <row r="136" spans="1:4">
      <c r="A136">
        <f t="shared" si="2"/>
        <v>1.9999999999999998E-5</v>
      </c>
      <c r="B136">
        <v>32</v>
      </c>
      <c r="C136">
        <f>((A136)^3-(A136-2*Assumptions!$D$3*Assumptions!$B$4*B136*24*365*3600)^3)/(A136)^3*100</f>
        <v>96.52007065253477</v>
      </c>
      <c r="D136">
        <f>Assumptions!$D$5*C136/100</f>
        <v>0.28183860630540153</v>
      </c>
    </row>
    <row r="137" spans="1:4">
      <c r="A137">
        <f t="shared" si="2"/>
        <v>1.9999999999999998E-5</v>
      </c>
      <c r="B137">
        <v>33</v>
      </c>
      <c r="C137">
        <f>((A137)^3-(A137-2*Assumptions!$D$3*Assumptions!$B$4*B137*24*365*3600)^3)/(A137)^3*100</f>
        <v>97.150645455120383</v>
      </c>
      <c r="D137">
        <f>Assumptions!$D$5*C137/100</f>
        <v>0.2836798847289515</v>
      </c>
    </row>
    <row r="138" spans="1:4">
      <c r="A138">
        <f t="shared" si="2"/>
        <v>1.9999999999999998E-5</v>
      </c>
      <c r="B138">
        <v>34</v>
      </c>
      <c r="C138">
        <f>((A138)^3-(A138-2*Assumptions!$D$3*Assumptions!$B$4*B138*24*365*3600)^3)/(A138)^3*100</f>
        <v>97.700036796384737</v>
      </c>
      <c r="D138">
        <f>Assumptions!$D$5*C138/100</f>
        <v>0.28528410744544341</v>
      </c>
    </row>
    <row r="139" spans="1:4">
      <c r="A139">
        <f t="shared" si="2"/>
        <v>1.9999999999999998E-5</v>
      </c>
      <c r="B139">
        <v>35</v>
      </c>
      <c r="C139">
        <f>((A139)^3-(A139-2*Assumptions!$D$3*Assumptions!$B$4*B139*24*365*3600)^3)/(A139)^3*100</f>
        <v>98.173839062924145</v>
      </c>
      <c r="D139">
        <f>Assumptions!$D$5*C139/100</f>
        <v>0.28666761006373848</v>
      </c>
    </row>
    <row r="140" spans="1:4">
      <c r="A140">
        <f t="shared" si="2"/>
        <v>1.9999999999999998E-5</v>
      </c>
      <c r="B140">
        <v>36</v>
      </c>
      <c r="C140">
        <f>((A140)^3-(A140-2*Assumptions!$D$3*Assumptions!$B$4*B140*24*365*3600)^3)/(A140)^3*100</f>
        <v>98.577646641334908</v>
      </c>
      <c r="D140">
        <f>Assumptions!$D$5*C140/100</f>
        <v>0.28784672819269791</v>
      </c>
    </row>
    <row r="141" spans="1:4">
      <c r="A141">
        <f t="shared" si="2"/>
        <v>1.9999999999999998E-5</v>
      </c>
      <c r="B141">
        <v>37</v>
      </c>
      <c r="C141">
        <f>((A141)^3-(A141-2*Assumptions!$D$3*Assumptions!$B$4*B141*24*365*3600)^3)/(A141)^3*100</f>
        <v>98.91705391821327</v>
      </c>
      <c r="D141">
        <f>Assumptions!$D$5*C141/100</f>
        <v>0.28883779744118271</v>
      </c>
    </row>
    <row r="142" spans="1:4">
      <c r="A142">
        <f t="shared" si="2"/>
        <v>1.9999999999999998E-5</v>
      </c>
      <c r="B142">
        <v>38</v>
      </c>
      <c r="C142">
        <f>((A142)^3-(A142-2*Assumptions!$D$3*Assumptions!$B$4*B142*24*365*3600)^3)/(A142)^3*100</f>
        <v>99.197655280155544</v>
      </c>
      <c r="D142">
        <f>Assumptions!$D$5*C142/100</f>
        <v>0.28965715341805415</v>
      </c>
    </row>
    <row r="143" spans="1:4">
      <c r="A143">
        <f t="shared" si="2"/>
        <v>1.9999999999999998E-5</v>
      </c>
      <c r="B143">
        <v>39</v>
      </c>
      <c r="C143">
        <f>((A143)^3-(A143-2*Assumptions!$D$3*Assumptions!$B$4*B143*24*365*3600)^3)/(A143)^3*100</f>
        <v>99.425045113758017</v>
      </c>
      <c r="D143">
        <f>Assumptions!$D$5*C143/100</f>
        <v>0.29032113173217339</v>
      </c>
    </row>
    <row r="144" spans="1:4">
      <c r="A144">
        <f t="shared" si="2"/>
        <v>1.9999999999999998E-5</v>
      </c>
      <c r="B144">
        <v>40</v>
      </c>
      <c r="C144">
        <f>((A144)^3-(A144-2*Assumptions!$D$3*Assumptions!$B$4*B144*24*365*3600)^3)/(A144)^3*100</f>
        <v>99.604817805616975</v>
      </c>
      <c r="D144">
        <f>Assumptions!$D$5*C144/100</f>
        <v>0.29084606799240154</v>
      </c>
    </row>
    <row r="145" spans="1:4">
      <c r="A145">
        <f t="shared" si="2"/>
        <v>1.9999999999999998E-5</v>
      </c>
      <c r="B145">
        <v>41</v>
      </c>
      <c r="C145">
        <f>((A145)^3-(A145-2*Assumptions!$D$3*Assumptions!$B$4*B145*24*365*3600)^3)/(A145)^3*100</f>
        <v>99.742567742328703</v>
      </c>
      <c r="D145">
        <f>Assumptions!$D$5*C145/100</f>
        <v>0.29124829780759975</v>
      </c>
    </row>
    <row r="146" spans="1:4">
      <c r="A146">
        <f t="shared" si="2"/>
        <v>1.9999999999999998E-5</v>
      </c>
      <c r="B146">
        <v>42</v>
      </c>
      <c r="C146">
        <f>((A146)^3-(A146-2*Assumptions!$D$3*Assumptions!$B$4*B146*24*365*3600)^3)/(A146)^3*100</f>
        <v>99.843889310489487</v>
      </c>
      <c r="D146">
        <f>Assumptions!$D$5*C146/100</f>
        <v>0.29154415678662926</v>
      </c>
    </row>
    <row r="147" spans="1:4">
      <c r="A147">
        <f t="shared" si="2"/>
        <v>1.9999999999999998E-5</v>
      </c>
      <c r="B147">
        <v>43</v>
      </c>
      <c r="C147">
        <f>((A147)^3-(A147-2*Assumptions!$D$3*Assumptions!$B$4*B147*24*365*3600)^3)/(A147)^3*100</f>
        <v>99.914376896695629</v>
      </c>
      <c r="D147">
        <f>Assumptions!$D$5*C147/100</f>
        <v>0.29174998053835122</v>
      </c>
    </row>
    <row r="148" spans="1:4">
      <c r="A148">
        <f t="shared" si="2"/>
        <v>1.9999999999999998E-5</v>
      </c>
      <c r="B148">
        <v>44</v>
      </c>
      <c r="C148">
        <f>((A148)^3-(A148-2*Assumptions!$D$3*Assumptions!$B$4*B148*24*365*3600)^3)/(A148)^3*100</f>
        <v>99.95962488754337</v>
      </c>
      <c r="D148">
        <f>Assumptions!$D$5*C148/100</f>
        <v>0.29188210467162662</v>
      </c>
    </row>
    <row r="149" spans="1:4">
      <c r="A149">
        <f t="shared" si="2"/>
        <v>1.9999999999999998E-5</v>
      </c>
      <c r="B149">
        <v>45</v>
      </c>
      <c r="C149">
        <f>((A149)^3-(A149-2*Assumptions!$D$3*Assumptions!$B$4*B149*24*365*3600)^3)/(A149)^3*100</f>
        <v>99.985227669629055</v>
      </c>
      <c r="D149">
        <f>Assumptions!$D$5*C149/100</f>
        <v>0.2919568647953168</v>
      </c>
    </row>
    <row r="150" spans="1:4">
      <c r="A150">
        <f t="shared" si="2"/>
        <v>1.9999999999999998E-5</v>
      </c>
      <c r="B150">
        <v>46</v>
      </c>
      <c r="C150">
        <f>((A150)^3-(A150-2*Assumptions!$D$3*Assumptions!$B$4*B150*24*365*3600)^3)/(A150)^3*100</f>
        <v>99.996779629548939</v>
      </c>
      <c r="D150">
        <f>Assumptions!$D$5*C150/100</f>
        <v>0.29199059651828291</v>
      </c>
    </row>
    <row r="151" spans="1:4">
      <c r="A151">
        <f t="shared" si="2"/>
        <v>1.9999999999999998E-5</v>
      </c>
      <c r="B151">
        <v>47</v>
      </c>
      <c r="C151">
        <f>((A151)^3-(A151-2*Assumptions!$D$3*Assumptions!$B$4*B151*24*365*3600)^3)/(A151)^3*100</f>
        <v>99.999875153899282</v>
      </c>
      <c r="D151">
        <f>Assumptions!$D$5*C151/100</f>
        <v>0.2919996354493859</v>
      </c>
    </row>
    <row r="152" spans="1:4">
      <c r="A152">
        <f t="shared" si="2"/>
        <v>1.9999999999999998E-5</v>
      </c>
      <c r="B152">
        <v>48</v>
      </c>
      <c r="C152">
        <f>((A152)^3-(A152-2*Assumptions!$D$3*Assumptions!$B$4*B152*24*365*3600)^3)/(A152)^3*100</f>
        <v>100.00010862927647</v>
      </c>
      <c r="D152">
        <f>Assumptions!$D$5*C152/100</f>
        <v>0.29200031719748726</v>
      </c>
    </row>
    <row r="153" spans="1:4">
      <c r="A153">
        <f t="shared" si="2"/>
        <v>1.9999999999999998E-5</v>
      </c>
      <c r="B153">
        <v>49</v>
      </c>
      <c r="C153">
        <f>((A153)^3-(A153-2*Assumptions!$D$3*Assumptions!$B$4*B153*24*365*3600)^3)/(A153)^3*100</f>
        <v>100.00307444227666</v>
      </c>
      <c r="D153">
        <f>Assumptions!$D$5*C153/100</f>
        <v>0.29200897737144782</v>
      </c>
    </row>
    <row r="154" spans="1:4">
      <c r="A154">
        <f t="shared" si="2"/>
        <v>1.9999999999999998E-5</v>
      </c>
      <c r="B154">
        <v>50</v>
      </c>
      <c r="C154">
        <f>((A154)^3-(A154-2*Assumptions!$D$3*Assumptions!$B$4*B154*24*365*3600)^3)/(A154)^3*100</f>
        <v>100.01436697949624</v>
      </c>
      <c r="D154">
        <f>Assumptions!$D$5*C154/100</f>
        <v>0.29204195158012902</v>
      </c>
    </row>
    <row r="155" spans="1:4">
      <c r="A155">
        <f>100*10^-6</f>
        <v>9.9999999999999991E-5</v>
      </c>
      <c r="B155">
        <v>0</v>
      </c>
      <c r="C155">
        <f>((A155)^3-(A155-2*Assumptions!$D$3*Assumptions!$B$4*B155*24*365*3600)^3)/(A155)^3*100</f>
        <v>0</v>
      </c>
      <c r="D155">
        <f>Assumptions!$D$5*C155/100</f>
        <v>0</v>
      </c>
    </row>
    <row r="156" spans="1:4">
      <c r="A156">
        <f>100*10^-6</f>
        <v>9.9999999999999991E-5</v>
      </c>
      <c r="B156">
        <v>10</v>
      </c>
      <c r="C156">
        <f>((A156)^3-(A156-2*Assumptions!$D$3*Assumptions!$B$4*B156*24*365*3600)^3)/(A156)^3*100</f>
        <v>12.104359543007142</v>
      </c>
      <c r="D156">
        <f>Assumptions!$D$5*C156/100</f>
        <v>3.5344729865580848E-2</v>
      </c>
    </row>
    <row r="157" spans="1:4">
      <c r="A157">
        <f t="shared" ref="A157:A195" si="3">100*10^-6</f>
        <v>9.9999999999999991E-5</v>
      </c>
      <c r="B157">
        <v>20</v>
      </c>
      <c r="C157">
        <f>((A157)^3-(A157-2*Assumptions!$D$3*Assumptions!$B$4*B157*24*365*3600)^3)/(A157)^3*100</f>
        <v>23.190281302789725</v>
      </c>
      <c r="D157">
        <f>Assumptions!$D$5*C157/100</f>
        <v>6.7715621404145998E-2</v>
      </c>
    </row>
    <row r="158" spans="1:4">
      <c r="A158">
        <f t="shared" si="3"/>
        <v>9.9999999999999991E-5</v>
      </c>
      <c r="B158">
        <v>30</v>
      </c>
      <c r="C158">
        <f>((A158)^3-(A158-2*Assumptions!$D$3*Assumptions!$B$4*B158*24*365*3600)^3)/(A158)^3*100</f>
        <v>33.302520372118039</v>
      </c>
      <c r="D158">
        <f>Assumptions!$D$5*C158/100</f>
        <v>9.7243359486584677E-2</v>
      </c>
    </row>
    <row r="159" spans="1:4">
      <c r="A159">
        <f t="shared" si="3"/>
        <v>9.9999999999999991E-5</v>
      </c>
      <c r="B159">
        <v>40</v>
      </c>
      <c r="C159">
        <f>((A159)^3-(A159-2*Assumptions!$D$3*Assumptions!$B$4*B159*24*365*3600)^3)/(A159)^3*100</f>
        <v>42.485831843762462</v>
      </c>
      <c r="D159">
        <f>Assumptions!$D$5*C159/100</f>
        <v>0.12405862898378638</v>
      </c>
    </row>
    <row r="160" spans="1:4">
      <c r="A160">
        <f t="shared" si="3"/>
        <v>9.9999999999999991E-5</v>
      </c>
      <c r="B160">
        <v>50</v>
      </c>
      <c r="C160">
        <f>((A160)^3-(A160-2*Assumptions!$D$3*Assumptions!$B$4*B160*24*365*3600)^3)/(A160)^3*100</f>
        <v>50.784970810493192</v>
      </c>
      <c r="D160">
        <f>Assumptions!$D$5*C160/100</f>
        <v>0.14829211476664012</v>
      </c>
    </row>
    <row r="161" spans="1:4">
      <c r="A161">
        <f t="shared" si="3"/>
        <v>9.9999999999999991E-5</v>
      </c>
      <c r="B161">
        <v>60</v>
      </c>
      <c r="C161">
        <f>((A161)^3-(A161-2*Assumptions!$D$3*Assumptions!$B$4*B161*24*365*3600)^3)/(A161)^3*100</f>
        <v>58.244692365080567</v>
      </c>
      <c r="D161">
        <f>Assumptions!$D$5*C161/100</f>
        <v>0.17007450170603522</v>
      </c>
    </row>
    <row r="162" spans="1:4">
      <c r="A162">
        <f t="shared" si="3"/>
        <v>9.9999999999999991E-5</v>
      </c>
      <c r="B162">
        <v>70</v>
      </c>
      <c r="C162">
        <f>((A162)^3-(A162-2*Assumptions!$D$3*Assumptions!$B$4*B162*24*365*3600)^3)/(A162)^3*100</f>
        <v>64.909751600294882</v>
      </c>
      <c r="D162">
        <f>Assumptions!$D$5*C162/100</f>
        <v>0.18953647467286103</v>
      </c>
    </row>
    <row r="163" spans="1:4">
      <c r="A163">
        <f t="shared" si="3"/>
        <v>9.9999999999999991E-5</v>
      </c>
      <c r="B163">
        <v>80</v>
      </c>
      <c r="C163">
        <f>((A163)^3-(A163-2*Assumptions!$D$3*Assumptions!$B$4*B163*24*365*3600)^3)/(A163)^3*100</f>
        <v>70.824903608906453</v>
      </c>
      <c r="D163">
        <f>Assumptions!$D$5*C163/100</f>
        <v>0.20680871853800681</v>
      </c>
    </row>
    <row r="164" spans="1:4">
      <c r="A164">
        <f t="shared" si="3"/>
        <v>9.9999999999999991E-5</v>
      </c>
      <c r="B164">
        <v>90</v>
      </c>
      <c r="C164">
        <f>((A164)^3-(A164-2*Assumptions!$D$3*Assumptions!$B$4*B164*24*365*3600)^3)/(A164)^3*100</f>
        <v>76.034903483685511</v>
      </c>
      <c r="D164">
        <f>Assumptions!$D$5*C164/100</f>
        <v>0.22202191817236169</v>
      </c>
    </row>
    <row r="165" spans="1:4">
      <c r="A165">
        <f t="shared" si="3"/>
        <v>9.9999999999999991E-5</v>
      </c>
      <c r="B165">
        <v>100</v>
      </c>
      <c r="C165">
        <f>((A165)^3-(A165-2*Assumptions!$D$3*Assumptions!$B$4*B165*24*365*3600)^3)/(A165)^3*100</f>
        <v>80.584506317402429</v>
      </c>
      <c r="D165">
        <f>Assumptions!$D$5*C165/100</f>
        <v>0.23530675844681506</v>
      </c>
    </row>
    <row r="166" spans="1:4">
      <c r="A166">
        <f t="shared" si="3"/>
        <v>9.9999999999999991E-5</v>
      </c>
      <c r="B166">
        <v>110</v>
      </c>
      <c r="C166">
        <f>((A166)^3-(A166-2*Assumptions!$D$3*Assumptions!$B$4*B166*24*365*3600)^3)/(A166)^3*100</f>
        <v>84.518467202827466</v>
      </c>
      <c r="D166">
        <f>Assumptions!$D$5*C166/100</f>
        <v>0.24679392423225618</v>
      </c>
    </row>
    <row r="167" spans="1:4">
      <c r="A167">
        <f t="shared" si="3"/>
        <v>9.9999999999999991E-5</v>
      </c>
      <c r="B167">
        <v>120</v>
      </c>
      <c r="C167">
        <f>((A167)^3-(A167-2*Assumptions!$D$3*Assumptions!$B$4*B167*24*365*3600)^3)/(A167)^3*100</f>
        <v>87.881541232730896</v>
      </c>
      <c r="D167">
        <f>Assumptions!$D$5*C167/100</f>
        <v>0.25661410039957422</v>
      </c>
    </row>
    <row r="168" spans="1:4">
      <c r="A168">
        <f t="shared" si="3"/>
        <v>9.9999999999999991E-5</v>
      </c>
      <c r="B168">
        <v>130</v>
      </c>
      <c r="C168">
        <f>((A168)^3-(A168-2*Assumptions!$D$3*Assumptions!$B$4*B168*24*365*3600)^3)/(A168)^3*100</f>
        <v>90.718483499883064</v>
      </c>
      <c r="D168">
        <f>Assumptions!$D$5*C168/100</f>
        <v>0.26489797181965852</v>
      </c>
    </row>
    <row r="169" spans="1:4">
      <c r="A169">
        <f t="shared" si="3"/>
        <v>9.9999999999999991E-5</v>
      </c>
      <c r="B169">
        <v>140</v>
      </c>
      <c r="C169">
        <f>((A169)^3-(A169-2*Assumptions!$D$3*Assumptions!$B$4*B169*24*365*3600)^3)/(A169)^3*100</f>
        <v>93.074049097054228</v>
      </c>
      <c r="D169">
        <f>Assumptions!$D$5*C169/100</f>
        <v>0.27177622336339835</v>
      </c>
    </row>
    <row r="170" spans="1:4">
      <c r="A170">
        <f t="shared" si="3"/>
        <v>9.9999999999999991E-5</v>
      </c>
      <c r="B170">
        <v>150</v>
      </c>
      <c r="C170">
        <f>((A170)^3-(A170-2*Assumptions!$D$3*Assumptions!$B$4*B170*24*365*3600)^3)/(A170)^3*100</f>
        <v>94.992993117014706</v>
      </c>
      <c r="D170">
        <f>Assumptions!$D$5*C170/100</f>
        <v>0.27737953990168296</v>
      </c>
    </row>
    <row r="171" spans="1:4">
      <c r="A171">
        <f t="shared" si="3"/>
        <v>9.9999999999999991E-5</v>
      </c>
      <c r="B171">
        <v>160</v>
      </c>
      <c r="C171">
        <f>((A171)^3-(A171-2*Assumptions!$D$3*Assumptions!$B$4*B171*24*365*3600)^3)/(A171)^3*100</f>
        <v>96.52007065253477</v>
      </c>
      <c r="D171">
        <f>Assumptions!$D$5*C171/100</f>
        <v>0.28183860630540153</v>
      </c>
    </row>
    <row r="172" spans="1:4">
      <c r="A172">
        <f t="shared" si="3"/>
        <v>9.9999999999999991E-5</v>
      </c>
      <c r="B172">
        <v>170</v>
      </c>
      <c r="C172">
        <f>((A172)^3-(A172-2*Assumptions!$D$3*Assumptions!$B$4*B172*24*365*3600)^3)/(A172)^3*100</f>
        <v>97.700036796384751</v>
      </c>
      <c r="D172">
        <f>Assumptions!$D$5*C172/100</f>
        <v>0.28528410744544347</v>
      </c>
    </row>
    <row r="173" spans="1:4">
      <c r="A173">
        <f t="shared" si="3"/>
        <v>9.9999999999999991E-5</v>
      </c>
      <c r="B173">
        <v>180</v>
      </c>
      <c r="C173">
        <f>((A173)^3-(A173-2*Assumptions!$D$3*Assumptions!$B$4*B173*24*365*3600)^3)/(A173)^3*100</f>
        <v>98.577646641334894</v>
      </c>
      <c r="D173">
        <f>Assumptions!$D$5*C173/100</f>
        <v>0.28784672819269785</v>
      </c>
    </row>
    <row r="174" spans="1:4">
      <c r="A174">
        <f t="shared" si="3"/>
        <v>9.9999999999999991E-5</v>
      </c>
      <c r="B174">
        <v>190</v>
      </c>
      <c r="C174">
        <f>((A174)^3-(A174-2*Assumptions!$D$3*Assumptions!$B$4*B174*24*365*3600)^3)/(A174)^3*100</f>
        <v>99.197655280155544</v>
      </c>
      <c r="D174">
        <f>Assumptions!$D$5*C174/100</f>
        <v>0.28965715341805415</v>
      </c>
    </row>
    <row r="175" spans="1:4">
      <c r="A175">
        <f t="shared" si="3"/>
        <v>9.9999999999999991E-5</v>
      </c>
      <c r="B175">
        <v>200</v>
      </c>
      <c r="C175">
        <f>((A175)^3-(A175-2*Assumptions!$D$3*Assumptions!$B$4*B175*24*365*3600)^3)/(A175)^3*100</f>
        <v>99.604817805616975</v>
      </c>
      <c r="D175">
        <f>Assumptions!$D$5*C175/100</f>
        <v>0.29084606799240154</v>
      </c>
    </row>
    <row r="176" spans="1:4">
      <c r="A176">
        <f t="shared" si="3"/>
        <v>9.9999999999999991E-5</v>
      </c>
      <c r="B176">
        <v>210</v>
      </c>
      <c r="C176">
        <f>((A176)^3-(A176-2*Assumptions!$D$3*Assumptions!$B$4*B176*24*365*3600)^3)/(A176)^3*100</f>
        <v>99.843889310489502</v>
      </c>
      <c r="D176">
        <f>Assumptions!$D$5*C176/100</f>
        <v>0.29154415678662932</v>
      </c>
    </row>
    <row r="177" spans="1:4">
      <c r="A177">
        <f t="shared" si="3"/>
        <v>9.9999999999999991E-5</v>
      </c>
      <c r="B177">
        <v>220</v>
      </c>
      <c r="C177">
        <f>((A177)^3-(A177-2*Assumptions!$D$3*Assumptions!$B$4*B177*24*365*3600)^3)/(A177)^3*100</f>
        <v>99.95962488754337</v>
      </c>
      <c r="D177">
        <f>Assumptions!$D$5*C177/100</f>
        <v>0.29188210467162662</v>
      </c>
    </row>
    <row r="178" spans="1:4">
      <c r="A178">
        <f t="shared" si="3"/>
        <v>9.9999999999999991E-5</v>
      </c>
      <c r="B178">
        <v>230</v>
      </c>
      <c r="C178">
        <f>((A178)^3-(A178-2*Assumptions!$D$3*Assumptions!$B$4*B178*24*365*3600)^3)/(A178)^3*100</f>
        <v>99.996779629548939</v>
      </c>
      <c r="D178">
        <f>Assumptions!$D$5*C178/100</f>
        <v>0.29199059651828291</v>
      </c>
    </row>
    <row r="179" spans="1:4">
      <c r="A179">
        <f t="shared" si="3"/>
        <v>9.9999999999999991E-5</v>
      </c>
      <c r="B179">
        <v>240</v>
      </c>
      <c r="C179">
        <f>((A179)^3-(A179-2*Assumptions!$D$3*Assumptions!$B$4*B179*24*365*3600)^3)/(A179)^3*100</f>
        <v>100.00010862927644</v>
      </c>
      <c r="D179">
        <f>Assumptions!$D$5*C179/100</f>
        <v>0.2920003171974872</v>
      </c>
    </row>
    <row r="180" spans="1:4">
      <c r="A180">
        <f t="shared" si="3"/>
        <v>9.9999999999999991E-5</v>
      </c>
      <c r="B180">
        <v>250</v>
      </c>
      <c r="C180">
        <f>((A180)^3-(A180-2*Assumptions!$D$3*Assumptions!$B$4*B180*24*365*3600)^3)/(A180)^3*100</f>
        <v>100.01436697949624</v>
      </c>
      <c r="D180">
        <f>Assumptions!$D$5*C180/100</f>
        <v>0.29204195158012902</v>
      </c>
    </row>
    <row r="181" spans="1:4">
      <c r="A181">
        <f t="shared" si="3"/>
        <v>9.9999999999999991E-5</v>
      </c>
      <c r="B181">
        <v>260</v>
      </c>
      <c r="C181">
        <f>((A181)^3-(A181-2*Assumptions!$D$3*Assumptions!$B$4*B181*24*365*3600)^3)/(A181)^3*100</f>
        <v>100.08430977297857</v>
      </c>
      <c r="D181">
        <f>Assumptions!$D$5*C181/100</f>
        <v>0.29224618453709739</v>
      </c>
    </row>
    <row r="182" spans="1:4">
      <c r="A182">
        <f t="shared" si="3"/>
        <v>9.9999999999999991E-5</v>
      </c>
      <c r="B182">
        <v>270</v>
      </c>
      <c r="C182">
        <f>((A182)^3-(A182-2*Assumptions!$D$3*Assumptions!$B$4*B182*24*365*3600)^3)/(A182)^3*100</f>
        <v>100.25469210249378</v>
      </c>
      <c r="D182">
        <f>Assumptions!$D$5*C182/100</f>
        <v>0.29274370093928181</v>
      </c>
    </row>
    <row r="183" spans="1:4">
      <c r="A183">
        <f t="shared" si="3"/>
        <v>9.9999999999999991E-5</v>
      </c>
      <c r="B183">
        <v>280</v>
      </c>
      <c r="C183">
        <f>((A183)^3-(A183-2*Assumptions!$D$3*Assumptions!$B$4*B183*24*365*3600)^3)/(A183)^3*100</f>
        <v>100.57026906081212</v>
      </c>
      <c r="D183">
        <f>Assumptions!$D$5*C183/100</f>
        <v>0.29366518565757138</v>
      </c>
    </row>
    <row r="184" spans="1:4">
      <c r="A184">
        <f t="shared" si="3"/>
        <v>9.9999999999999991E-5</v>
      </c>
      <c r="B184">
        <v>290</v>
      </c>
      <c r="C184">
        <f>((A184)^3-(A184-2*Assumptions!$D$3*Assumptions!$B$4*B184*24*365*3600)^3)/(A184)^3*100</f>
        <v>101.07579574070391</v>
      </c>
      <c r="D184">
        <f>Assumptions!$D$5*C184/100</f>
        <v>0.29514132356285538</v>
      </c>
    </row>
    <row r="185" spans="1:4">
      <c r="A185">
        <f t="shared" si="3"/>
        <v>9.9999999999999991E-5</v>
      </c>
      <c r="B185">
        <v>300</v>
      </c>
      <c r="C185">
        <f>((A185)^3-(A185-2*Assumptions!$D$3*Assumptions!$B$4*B185*24*365*3600)^3)/(A185)^3*100</f>
        <v>101.81602723493943</v>
      </c>
      <c r="D185">
        <f>Assumptions!$D$5*C185/100</f>
        <v>0.29730279952602312</v>
      </c>
    </row>
    <row r="186" spans="1:4">
      <c r="A186">
        <f t="shared" si="3"/>
        <v>9.9999999999999991E-5</v>
      </c>
      <c r="B186">
        <v>310</v>
      </c>
      <c r="C186">
        <f>((A186)^3-(A186-2*Assumptions!$D$3*Assumptions!$B$4*B186*24*365*3600)^3)/(A186)^3*100</f>
        <v>102.83571863628902</v>
      </c>
      <c r="D186">
        <f>Assumptions!$D$5*C186/100</f>
        <v>0.30028029841796389</v>
      </c>
    </row>
    <row r="187" spans="1:4">
      <c r="A187">
        <f t="shared" si="3"/>
        <v>9.9999999999999991E-5</v>
      </c>
      <c r="B187">
        <v>320</v>
      </c>
      <c r="C187">
        <f>((A187)^3-(A187-2*Assumptions!$D$3*Assumptions!$B$4*B187*24*365*3600)^3)/(A187)^3*100</f>
        <v>104.17962503752291</v>
      </c>
      <c r="D187">
        <f>Assumptions!$D$5*C187/100</f>
        <v>0.30420450510956687</v>
      </c>
    </row>
    <row r="188" spans="1:4">
      <c r="A188">
        <f t="shared" si="3"/>
        <v>9.9999999999999991E-5</v>
      </c>
      <c r="B188">
        <v>330</v>
      </c>
      <c r="C188">
        <f>((A188)^3-(A188-2*Assumptions!$D$3*Assumptions!$B$4*B188*24*365*3600)^3)/(A188)^3*100</f>
        <v>105.89250153141143</v>
      </c>
      <c r="D188">
        <f>Assumptions!$D$5*C188/100</f>
        <v>0.30920610447172137</v>
      </c>
    </row>
    <row r="189" spans="1:4">
      <c r="A189">
        <f t="shared" si="3"/>
        <v>9.9999999999999991E-5</v>
      </c>
      <c r="B189">
        <v>340</v>
      </c>
      <c r="C189">
        <f>((A189)^3-(A189-2*Assumptions!$D$3*Assumptions!$B$4*B189*24*365*3600)^3)/(A189)^3*100</f>
        <v>108.01910321072488</v>
      </c>
      <c r="D189">
        <f>Assumptions!$D$5*C189/100</f>
        <v>0.31541578137531662</v>
      </c>
    </row>
    <row r="190" spans="1:4">
      <c r="A190">
        <f t="shared" si="3"/>
        <v>9.9999999999999991E-5</v>
      </c>
      <c r="B190">
        <v>350</v>
      </c>
      <c r="C190">
        <f>((A190)^3-(A190-2*Assumptions!$D$3*Assumptions!$B$4*B190*24*365*3600)^3)/(A190)^3*100</f>
        <v>110.60418516823354</v>
      </c>
      <c r="D190">
        <f>Assumptions!$D$5*C190/100</f>
        <v>0.32296422069124192</v>
      </c>
    </row>
    <row r="191" spans="1:4">
      <c r="A191">
        <f t="shared" si="3"/>
        <v>9.9999999999999991E-5</v>
      </c>
      <c r="B191">
        <v>360</v>
      </c>
      <c r="C191">
        <f>((A191)^3-(A191-2*Assumptions!$D$3*Assumptions!$B$4*B191*24*365*3600)^3)/(A191)^3*100</f>
        <v>113.69250249670773</v>
      </c>
      <c r="D191">
        <f>Assumptions!$D$5*C191/100</f>
        <v>0.33198210729038657</v>
      </c>
    </row>
    <row r="192" spans="1:4">
      <c r="A192">
        <f t="shared" si="3"/>
        <v>9.9999999999999991E-5</v>
      </c>
      <c r="B192">
        <v>370</v>
      </c>
      <c r="C192">
        <f>((A192)^3-(A192-2*Assumptions!$D$3*Assumptions!$B$4*B192*24*365*3600)^3)/(A192)^3*100</f>
        <v>117.32881028891775</v>
      </c>
      <c r="D192">
        <f>Assumptions!$D$5*C192/100</f>
        <v>0.34260012604363976</v>
      </c>
    </row>
    <row r="193" spans="1:4">
      <c r="A193">
        <f t="shared" si="3"/>
        <v>9.9999999999999991E-5</v>
      </c>
      <c r="B193">
        <v>380</v>
      </c>
      <c r="C193">
        <f>((A193)^3-(A193-2*Assumptions!$D$3*Assumptions!$B$4*B193*24*365*3600)^3)/(A193)^3*100</f>
        <v>121.55786363763386</v>
      </c>
      <c r="D193">
        <f>Assumptions!$D$5*C193/100</f>
        <v>0.3549489618218909</v>
      </c>
    </row>
    <row r="194" spans="1:4">
      <c r="A194">
        <f t="shared" si="3"/>
        <v>9.9999999999999991E-5</v>
      </c>
      <c r="B194">
        <v>390</v>
      </c>
      <c r="C194">
        <f>((A194)^3-(A194-2*Assumptions!$D$3*Assumptions!$B$4*B194*24*365*3600)^3)/(A194)^3*100</f>
        <v>126.42441763562636</v>
      </c>
      <c r="D194">
        <f>Assumptions!$D$5*C194/100</f>
        <v>0.36915929949602888</v>
      </c>
    </row>
    <row r="195" spans="1:4">
      <c r="A195">
        <f t="shared" si="3"/>
        <v>9.9999999999999991E-5</v>
      </c>
      <c r="B195">
        <v>400</v>
      </c>
      <c r="C195">
        <f>((A195)^3-(A195-2*Assumptions!$D$3*Assumptions!$B$4*B195*24*365*3600)^3)/(A195)^3*100</f>
        <v>131.9732273756656</v>
      </c>
      <c r="D195">
        <f>Assumptions!$D$5*C195/100</f>
        <v>0.38536182393694352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C18" sqref="C18"/>
    </sheetView>
  </sheetViews>
  <sheetFormatPr defaultRowHeight="14.4"/>
  <cols>
    <col min="1" max="1" width="26.77734375" customWidth="1"/>
    <col min="2" max="2" width="19.5546875" customWidth="1"/>
    <col min="3" max="3" width="20.21875" customWidth="1"/>
    <col min="4" max="4" width="17.6640625" customWidth="1"/>
  </cols>
  <sheetData>
    <row r="1" spans="1:4">
      <c r="A1" t="s">
        <v>0</v>
      </c>
      <c r="B1" t="s">
        <v>3</v>
      </c>
      <c r="C1" t="s">
        <v>1</v>
      </c>
      <c r="D1" t="s">
        <v>5</v>
      </c>
    </row>
    <row r="2" spans="1:4">
      <c r="A2">
        <f>10*10^-6</f>
        <v>9.9999999999999991E-6</v>
      </c>
      <c r="B2">
        <v>0</v>
      </c>
      <c r="C2">
        <f>((A2)^3-(A2-2*Assumptions!$B$3*Assumptions!$B$4*B2*24*365*3600)^3)/(A2)^3*100</f>
        <v>0</v>
      </c>
      <c r="D2">
        <f>Assumptions!$B$5*C2/100</f>
        <v>0</v>
      </c>
    </row>
    <row r="3" spans="1:4">
      <c r="A3">
        <f>10*10^-6</f>
        <v>9.9999999999999991E-6</v>
      </c>
      <c r="B3">
        <v>1</v>
      </c>
      <c r="C3">
        <f>((A3)^3-(A3-2*Assumptions!$B$3*Assumptions!$B$4*B3*24*365*3600)^3)/(A3)^3*100</f>
        <v>9.05307627537732</v>
      </c>
      <c r="D3">
        <f>Assumptions!$B$5*C3/100</f>
        <v>2.6434982724101771E-2</v>
      </c>
    </row>
    <row r="4" spans="1:4">
      <c r="A4">
        <f t="shared" ref="A4:A52" si="0">10*10^-6</f>
        <v>9.9999999999999991E-6</v>
      </c>
      <c r="B4">
        <v>2</v>
      </c>
      <c r="C4">
        <f>((A4)^3-(A4-2*Assumptions!$B$3*Assumptions!$B$4*B4*24*365*3600)^3)/(A4)^3*100</f>
        <v>17.542581383948995</v>
      </c>
      <c r="D4">
        <f>Assumptions!$B$5*C4/100</f>
        <v>5.122433764113106E-2</v>
      </c>
    </row>
    <row r="5" spans="1:4">
      <c r="A5">
        <f t="shared" si="0"/>
        <v>9.9999999999999991E-6</v>
      </c>
      <c r="B5">
        <v>3</v>
      </c>
      <c r="C5">
        <f>((A5)^3-(A5-2*Assumptions!$B$3*Assumptions!$B$4*B5*24*365*3600)^3)/(A5)^3*100</f>
        <v>25.486626788035803</v>
      </c>
      <c r="D5">
        <f>Assumptions!$B$5*C5/100</f>
        <v>7.4420950221064541E-2</v>
      </c>
    </row>
    <row r="6" spans="1:4">
      <c r="A6">
        <f t="shared" si="0"/>
        <v>9.9999999999999991E-6</v>
      </c>
      <c r="B6">
        <v>4</v>
      </c>
      <c r="C6">
        <f>((A6)^3-(A6-2*Assumptions!$B$3*Assumptions!$B$4*B6*24*365*3600)^3)/(A6)^3*100</f>
        <v>32.903323949958427</v>
      </c>
      <c r="D6">
        <f>Assumptions!$B$5*C6/100</f>
        <v>9.6077705933878599E-2</v>
      </c>
    </row>
    <row r="7" spans="1:4">
      <c r="A7">
        <f t="shared" si="0"/>
        <v>9.9999999999999991E-6</v>
      </c>
      <c r="B7">
        <v>5</v>
      </c>
      <c r="C7">
        <f>((A7)^3-(A7-2*Assumptions!$B$3*Assumptions!$B$4*B7*24*365*3600)^3)/(A7)^3*100</f>
        <v>39.810784332037642</v>
      </c>
      <c r="D7">
        <f>Assumptions!$B$5*C7/100</f>
        <v>0.1162474902495499</v>
      </c>
    </row>
    <row r="8" spans="1:4">
      <c r="A8">
        <f t="shared" si="0"/>
        <v>9.9999999999999991E-6</v>
      </c>
      <c r="B8">
        <v>6</v>
      </c>
      <c r="C8">
        <f>((A8)^3-(A8-2*Assumptions!$B$3*Assumptions!$B$4*B8*24*365*3600)^3)/(A8)^3*100</f>
        <v>46.227119396594155</v>
      </c>
      <c r="D8">
        <f>Assumptions!$B$5*C8/100</f>
        <v>0.13498318863805492</v>
      </c>
    </row>
    <row r="9" spans="1:4">
      <c r="A9">
        <f t="shared" si="0"/>
        <v>9.9999999999999991E-6</v>
      </c>
      <c r="B9">
        <v>7</v>
      </c>
      <c r="C9">
        <f>((A9)^3-(A9-2*Assumptions!$B$3*Assumptions!$B$4*B9*24*365*3600)^3)/(A9)^3*100</f>
        <v>52.170440605948713</v>
      </c>
      <c r="D9">
        <f>Assumptions!$B$5*C9/100</f>
        <v>0.15233768656937025</v>
      </c>
    </row>
    <row r="10" spans="1:4">
      <c r="A10">
        <f t="shared" si="0"/>
        <v>9.9999999999999991E-6</v>
      </c>
      <c r="B10">
        <v>8</v>
      </c>
      <c r="C10">
        <f>((A10)^3-(A10-2*Assumptions!$B$3*Assumptions!$B$4*B10*24*365*3600)^3)/(A10)^3*100</f>
        <v>57.658859422422012</v>
      </c>
      <c r="D10">
        <f>Assumptions!$B$5*C10/100</f>
        <v>0.16836386951347226</v>
      </c>
    </row>
    <row r="11" spans="1:4">
      <c r="A11">
        <f t="shared" si="0"/>
        <v>9.9999999999999991E-6</v>
      </c>
      <c r="B11">
        <v>9</v>
      </c>
      <c r="C11">
        <f>((A11)^3-(A11-2*Assumptions!$B$3*Assumptions!$B$4*B11*24*365*3600)^3)/(A11)^3*100</f>
        <v>62.710487308334848</v>
      </c>
      <c r="D11">
        <f>Assumptions!$B$5*C11/100</f>
        <v>0.18311462294033773</v>
      </c>
    </row>
    <row r="12" spans="1:4">
      <c r="A12">
        <f t="shared" si="0"/>
        <v>9.9999999999999991E-6</v>
      </c>
      <c r="B12">
        <v>10</v>
      </c>
      <c r="C12">
        <f>((A12)^3-(A12-2*Assumptions!$B$3*Assumptions!$B$4*B12*24*365*3600)^3)/(A12)^3*100</f>
        <v>67.343435726007911</v>
      </c>
      <c r="D12">
        <f>Assumptions!$B$5*C12/100</f>
        <v>0.19664283231994306</v>
      </c>
    </row>
    <row r="13" spans="1:4">
      <c r="A13">
        <f t="shared" si="0"/>
        <v>9.9999999999999991E-6</v>
      </c>
      <c r="B13">
        <v>11</v>
      </c>
      <c r="C13">
        <f>((A13)^3-(A13-2*Assumptions!$B$3*Assumptions!$B$4*B13*24*365*3600)^3)/(A13)^3*100</f>
        <v>71.575816137761933</v>
      </c>
      <c r="D13">
        <f>Assumptions!$B$5*C13/100</f>
        <v>0.20900138312226485</v>
      </c>
    </row>
    <row r="14" spans="1:4">
      <c r="A14">
        <f t="shared" si="0"/>
        <v>9.9999999999999991E-6</v>
      </c>
      <c r="B14">
        <v>12</v>
      </c>
      <c r="C14">
        <f>((A14)^3-(A14-2*Assumptions!$B$3*Assumptions!$B$4*B14*24*365*3600)^3)/(A14)^3*100</f>
        <v>75.42574000591766</v>
      </c>
      <c r="D14">
        <f>Assumptions!$B$5*C14/100</f>
        <v>0.22024316081727957</v>
      </c>
    </row>
    <row r="15" spans="1:4">
      <c r="A15">
        <f t="shared" si="0"/>
        <v>9.9999999999999991E-6</v>
      </c>
      <c r="B15">
        <v>13</v>
      </c>
      <c r="C15">
        <f>((A15)^3-(A15-2*Assumptions!$B$3*Assumptions!$B$4*B15*24*365*3600)^3)/(A15)^3*100</f>
        <v>78.911318792795853</v>
      </c>
      <c r="D15">
        <f>Assumptions!$B$5*C15/100</f>
        <v>0.2304210508749639</v>
      </c>
    </row>
    <row r="16" spans="1:4">
      <c r="A16">
        <f t="shared" si="0"/>
        <v>9.9999999999999991E-6</v>
      </c>
      <c r="B16">
        <v>14</v>
      </c>
      <c r="C16">
        <f>((A16)^3-(A16-2*Assumptions!$B$3*Assumptions!$B$4*B16*24*365*3600)^3)/(A16)^3*100</f>
        <v>82.050663960717216</v>
      </c>
      <c r="D16">
        <f>Assumptions!$B$5*C16/100</f>
        <v>0.23958793876529427</v>
      </c>
    </row>
    <row r="17" spans="1:4">
      <c r="A17">
        <f t="shared" si="0"/>
        <v>9.9999999999999991E-6</v>
      </c>
      <c r="B17">
        <v>15</v>
      </c>
      <c r="C17">
        <f>((A17)^3-(A17-2*Assumptions!$B$3*Assumptions!$B$4*B17*24*365*3600)^3)/(A17)^3*100</f>
        <v>84.861886972002466</v>
      </c>
      <c r="D17">
        <f>Assumptions!$B$5*C17/100</f>
        <v>0.24779670995824721</v>
      </c>
    </row>
    <row r="18" spans="1:4">
      <c r="A18">
        <f t="shared" si="0"/>
        <v>9.9999999999999991E-6</v>
      </c>
      <c r="B18">
        <v>16</v>
      </c>
      <c r="C18">
        <f>((A18)^3-(A18-2*Assumptions!$B$3*Assumptions!$B$4*B18*24*365*3600)^3)/(A18)^3*100</f>
        <v>87.36309928897235</v>
      </c>
      <c r="D18">
        <f>Assumptions!$B$5*C18/100</f>
        <v>0.25510024992379926</v>
      </c>
    </row>
    <row r="19" spans="1:4">
      <c r="A19">
        <f t="shared" si="0"/>
        <v>9.9999999999999991E-6</v>
      </c>
      <c r="B19">
        <v>17</v>
      </c>
      <c r="C19">
        <f>((A19)^3-(A19-2*Assumptions!$B$3*Assumptions!$B$4*B19*24*365*3600)^3)/(A19)^3*100</f>
        <v>89.572412373947614</v>
      </c>
      <c r="D19">
        <f>Assumptions!$B$5*C19/100</f>
        <v>0.26155144413192699</v>
      </c>
    </row>
    <row r="20" spans="1:4">
      <c r="A20">
        <f t="shared" si="0"/>
        <v>9.9999999999999991E-6</v>
      </c>
      <c r="B20">
        <v>18</v>
      </c>
      <c r="C20">
        <f>((A20)^3-(A20-2*Assumptions!$B$3*Assumptions!$B$4*B20*24*365*3600)^3)/(A20)^3*100</f>
        <v>91.50793768924899</v>
      </c>
      <c r="D20">
        <f>Assumptions!$B$5*C20/100</f>
        <v>0.26720317805260702</v>
      </c>
    </row>
    <row r="21" spans="1:4">
      <c r="A21">
        <f t="shared" si="0"/>
        <v>9.9999999999999991E-6</v>
      </c>
      <c r="B21">
        <v>19</v>
      </c>
      <c r="C21">
        <f>((A21)^3-(A21-2*Assumptions!$B$3*Assumptions!$B$4*B21*24*365*3600)^3)/(A21)^3*100</f>
        <v>93.187786697197168</v>
      </c>
      <c r="D21">
        <f>Assumptions!$B$5*C21/100</f>
        <v>0.27210833715581573</v>
      </c>
    </row>
    <row r="22" spans="1:4">
      <c r="A22">
        <f t="shared" si="0"/>
        <v>9.9999999999999991E-6</v>
      </c>
      <c r="B22">
        <v>20</v>
      </c>
      <c r="C22">
        <f>((A22)^3-(A22-2*Assumptions!$B$3*Assumptions!$B$4*B22*24*365*3600)^3)/(A22)^3*100</f>
        <v>94.630070860112951</v>
      </c>
      <c r="D22">
        <f>Assumptions!$B$5*C22/100</f>
        <v>0.2763198069115298</v>
      </c>
    </row>
    <row r="23" spans="1:4">
      <c r="A23">
        <f t="shared" si="0"/>
        <v>9.9999999999999991E-6</v>
      </c>
      <c r="B23">
        <v>21</v>
      </c>
      <c r="C23">
        <f>((A23)^3-(A23-2*Assumptions!$B$3*Assumptions!$B$4*B23*24*365*3600)^3)/(A23)^3*100</f>
        <v>95.852901640317029</v>
      </c>
      <c r="D23">
        <f>Assumptions!$B$5*C23/100</f>
        <v>0.27989047278972573</v>
      </c>
    </row>
    <row r="24" spans="1:4">
      <c r="A24">
        <f t="shared" si="0"/>
        <v>9.9999999999999991E-6</v>
      </c>
      <c r="B24">
        <v>22</v>
      </c>
      <c r="C24">
        <f>((A24)^3-(A24-2*Assumptions!$B$3*Assumptions!$B$4*B24*24*365*3600)^3)/(A24)^3*100</f>
        <v>96.874390500130147</v>
      </c>
      <c r="D24">
        <f>Assumptions!$B$5*C24/100</f>
        <v>0.28287322026038003</v>
      </c>
    </row>
    <row r="25" spans="1:4">
      <c r="A25">
        <f t="shared" si="0"/>
        <v>9.9999999999999991E-6</v>
      </c>
      <c r="B25">
        <v>23</v>
      </c>
      <c r="C25">
        <f>((A25)^3-(A25-2*Assumptions!$B$3*Assumptions!$B$4*B25*24*365*3600)^3)/(A25)^3*100</f>
        <v>97.712648901873038</v>
      </c>
      <c r="D25">
        <f>Assumptions!$B$5*C25/100</f>
        <v>0.28532093479346926</v>
      </c>
    </row>
    <row r="26" spans="1:4">
      <c r="A26">
        <f t="shared" si="0"/>
        <v>9.9999999999999991E-6</v>
      </c>
      <c r="B26">
        <v>24</v>
      </c>
      <c r="C26">
        <f>((A26)^3-(A26-2*Assumptions!$B$3*Assumptions!$B$4*B26*24*365*3600)^3)/(A26)^3*100</f>
        <v>98.385788307866406</v>
      </c>
      <c r="D26">
        <f>Assumptions!$B$5*C26/100</f>
        <v>0.28728650185896987</v>
      </c>
    </row>
    <row r="27" spans="1:4">
      <c r="A27">
        <f t="shared" si="0"/>
        <v>9.9999999999999991E-6</v>
      </c>
      <c r="B27">
        <v>25</v>
      </c>
      <c r="C27">
        <f>((A27)^3-(A27-2*Assumptions!$B$3*Assumptions!$B$4*B27*24*365*3600)^3)/(A27)^3*100</f>
        <v>98.911920180431039</v>
      </c>
      <c r="D27">
        <f>Assumptions!$B$5*C27/100</f>
        <v>0.28882280692685858</v>
      </c>
    </row>
    <row r="28" spans="1:4">
      <c r="A28">
        <f t="shared" si="0"/>
        <v>9.9999999999999991E-6</v>
      </c>
      <c r="B28">
        <v>26</v>
      </c>
      <c r="C28">
        <f>((A28)^3-(A28-2*Assumptions!$B$3*Assumptions!$B$4*B28*24*365*3600)^3)/(A28)^3*100</f>
        <v>99.309155981887628</v>
      </c>
      <c r="D28">
        <f>Assumptions!$B$5*C28/100</f>
        <v>0.28998273546711184</v>
      </c>
    </row>
    <row r="29" spans="1:4">
      <c r="A29">
        <f t="shared" si="0"/>
        <v>9.9999999999999991E-6</v>
      </c>
      <c r="B29">
        <v>27</v>
      </c>
      <c r="C29">
        <f>((A29)^3-(A29-2*Assumptions!$B$3*Assumptions!$B$4*B29*24*365*3600)^3)/(A29)^3*100</f>
        <v>99.595607174556932</v>
      </c>
      <c r="D29">
        <f>Assumptions!$B$5*C29/100</f>
        <v>0.29081917294970622</v>
      </c>
    </row>
    <row r="30" spans="1:4">
      <c r="A30">
        <f>10*10^-6</f>
        <v>9.9999999999999991E-6</v>
      </c>
      <c r="B30">
        <v>28</v>
      </c>
      <c r="C30">
        <f>((A30)^3-(A30-2*Assumptions!$B$3*Assumptions!$B$4*B30*24*365*3600)^3)/(A30)^3*100</f>
        <v>99.789385220759669</v>
      </c>
      <c r="D30">
        <f>Assumptions!$B$5*C30/100</f>
        <v>0.29138500484461821</v>
      </c>
    </row>
    <row r="31" spans="1:4">
      <c r="A31">
        <f t="shared" si="0"/>
        <v>9.9999999999999991E-6</v>
      </c>
      <c r="B31">
        <v>29</v>
      </c>
      <c r="C31">
        <f>((A31)^3-(A31-2*Assumptions!$B$3*Assumptions!$B$4*B31*24*365*3600)^3)/(A31)^3*100</f>
        <v>99.908601582816559</v>
      </c>
      <c r="D31">
        <f>Assumptions!$B$5*C31/100</f>
        <v>0.29173311662182433</v>
      </c>
    </row>
    <row r="32" spans="1:4">
      <c r="A32">
        <f t="shared" si="0"/>
        <v>9.9999999999999991E-6</v>
      </c>
      <c r="B32">
        <v>30</v>
      </c>
      <c r="C32">
        <f>((A32)^3-(A32-2*Assumptions!$B$3*Assumptions!$B$4*B32*24*365*3600)^3)/(A32)^3*100</f>
        <v>99.97136772304836</v>
      </c>
      <c r="D32">
        <f>Assumptions!$B$5*C32/100</f>
        <v>0.29191639375130118</v>
      </c>
    </row>
    <row r="33" spans="1:4">
      <c r="A33">
        <f t="shared" si="0"/>
        <v>9.9999999999999991E-6</v>
      </c>
      <c r="B33">
        <v>31</v>
      </c>
      <c r="C33">
        <f>((A33)^3-(A33-2*Assumptions!$B$3*Assumptions!$B$4*B33*24*365*3600)^3)/(A33)^3*100</f>
        <v>99.995795103775791</v>
      </c>
      <c r="D33">
        <f>Assumptions!$B$5*C33/100</f>
        <v>0.29198772170302528</v>
      </c>
    </row>
    <row r="34" spans="1:4">
      <c r="A34">
        <f t="shared" si="0"/>
        <v>9.9999999999999991E-6</v>
      </c>
      <c r="B34">
        <v>32</v>
      </c>
      <c r="C34">
        <f>((A34)^3-(A34-2*Assumptions!$B$3*Assumptions!$B$4*B34*24*365*3600)^3)/(A34)^3*100</f>
        <v>99.999995187319598</v>
      </c>
      <c r="D34">
        <f>Assumptions!$B$5*C34/100</f>
        <v>0.29199998594697318</v>
      </c>
    </row>
    <row r="35" spans="1:4">
      <c r="A35">
        <f t="shared" si="0"/>
        <v>9.9999999999999991E-6</v>
      </c>
      <c r="B35">
        <v>33</v>
      </c>
      <c r="C35">
        <v>100</v>
      </c>
      <c r="D35">
        <f>Assumptions!$B$5*C35/100</f>
        <v>0.29199999999999998</v>
      </c>
    </row>
    <row r="36" spans="1:4">
      <c r="A36">
        <f t="shared" si="0"/>
        <v>9.9999999999999991E-6</v>
      </c>
      <c r="B36">
        <v>34</v>
      </c>
      <c r="C36">
        <v>100</v>
      </c>
      <c r="D36">
        <f>Assumptions!$B$5*C36/100</f>
        <v>0.29199999999999998</v>
      </c>
    </row>
    <row r="37" spans="1:4">
      <c r="A37">
        <f t="shared" si="0"/>
        <v>9.9999999999999991E-6</v>
      </c>
      <c r="B37">
        <v>35</v>
      </c>
      <c r="C37">
        <v>100</v>
      </c>
      <c r="D37">
        <f>Assumptions!$B$5*C37/100</f>
        <v>0.29199999999999998</v>
      </c>
    </row>
    <row r="38" spans="1:4">
      <c r="A38">
        <f t="shared" si="0"/>
        <v>9.9999999999999991E-6</v>
      </c>
      <c r="B38">
        <v>36</v>
      </c>
      <c r="C38">
        <v>100</v>
      </c>
      <c r="D38">
        <f>Assumptions!$B$5*C38/100</f>
        <v>0.29199999999999998</v>
      </c>
    </row>
    <row r="39" spans="1:4">
      <c r="A39">
        <f t="shared" si="0"/>
        <v>9.9999999999999991E-6</v>
      </c>
      <c r="B39">
        <v>37</v>
      </c>
      <c r="C39">
        <v>100</v>
      </c>
      <c r="D39">
        <f>Assumptions!$B$5*C39/100</f>
        <v>0.29199999999999998</v>
      </c>
    </row>
    <row r="40" spans="1:4">
      <c r="A40">
        <f t="shared" si="0"/>
        <v>9.9999999999999991E-6</v>
      </c>
      <c r="B40">
        <v>38</v>
      </c>
      <c r="C40">
        <v>100</v>
      </c>
      <c r="D40">
        <f>Assumptions!$B$5*C40/100</f>
        <v>0.29199999999999998</v>
      </c>
    </row>
    <row r="41" spans="1:4">
      <c r="A41">
        <f t="shared" si="0"/>
        <v>9.9999999999999991E-6</v>
      </c>
      <c r="B41">
        <v>39</v>
      </c>
      <c r="C41">
        <v>100</v>
      </c>
      <c r="D41">
        <f>Assumptions!$B$5*C41/100</f>
        <v>0.29199999999999998</v>
      </c>
    </row>
    <row r="42" spans="1:4">
      <c r="A42">
        <f t="shared" si="0"/>
        <v>9.9999999999999991E-6</v>
      </c>
      <c r="B42">
        <v>40</v>
      </c>
      <c r="C42">
        <v>100</v>
      </c>
      <c r="D42">
        <f>Assumptions!$B$5*C42/100</f>
        <v>0.29199999999999998</v>
      </c>
    </row>
    <row r="43" spans="1:4">
      <c r="A43">
        <f t="shared" si="0"/>
        <v>9.9999999999999991E-6</v>
      </c>
      <c r="B43">
        <v>41</v>
      </c>
      <c r="C43">
        <v>100</v>
      </c>
      <c r="D43">
        <f>Assumptions!$B$5*C43/100</f>
        <v>0.29199999999999998</v>
      </c>
    </row>
    <row r="44" spans="1:4">
      <c r="A44">
        <f t="shared" si="0"/>
        <v>9.9999999999999991E-6</v>
      </c>
      <c r="B44">
        <v>42</v>
      </c>
      <c r="C44">
        <v>100</v>
      </c>
      <c r="D44">
        <f>Assumptions!$B$5*C44/100</f>
        <v>0.29199999999999998</v>
      </c>
    </row>
    <row r="45" spans="1:4">
      <c r="A45">
        <f t="shared" si="0"/>
        <v>9.9999999999999991E-6</v>
      </c>
      <c r="B45">
        <v>43</v>
      </c>
      <c r="C45">
        <v>100</v>
      </c>
      <c r="D45">
        <f>Assumptions!$B$5*C45/100</f>
        <v>0.29199999999999998</v>
      </c>
    </row>
    <row r="46" spans="1:4">
      <c r="A46">
        <f t="shared" si="0"/>
        <v>9.9999999999999991E-6</v>
      </c>
      <c r="B46">
        <v>44</v>
      </c>
      <c r="C46">
        <v>100</v>
      </c>
      <c r="D46">
        <f>Assumptions!$B$5*C46/100</f>
        <v>0.29199999999999998</v>
      </c>
    </row>
    <row r="47" spans="1:4">
      <c r="A47">
        <f t="shared" si="0"/>
        <v>9.9999999999999991E-6</v>
      </c>
      <c r="B47">
        <v>45</v>
      </c>
      <c r="C47">
        <v>100</v>
      </c>
      <c r="D47">
        <f>Assumptions!$B$5*C47/100</f>
        <v>0.29199999999999998</v>
      </c>
    </row>
    <row r="48" spans="1:4">
      <c r="A48">
        <f t="shared" si="0"/>
        <v>9.9999999999999991E-6</v>
      </c>
      <c r="B48">
        <v>46</v>
      </c>
      <c r="C48">
        <v>100</v>
      </c>
      <c r="D48">
        <f>Assumptions!$B$5*C48/100</f>
        <v>0.29199999999999998</v>
      </c>
    </row>
    <row r="49" spans="1:4">
      <c r="A49">
        <f t="shared" si="0"/>
        <v>9.9999999999999991E-6</v>
      </c>
      <c r="B49">
        <v>47</v>
      </c>
      <c r="C49">
        <v>100</v>
      </c>
      <c r="D49">
        <f>Assumptions!$B$5*C49/100</f>
        <v>0.29199999999999998</v>
      </c>
    </row>
    <row r="50" spans="1:4">
      <c r="A50">
        <f t="shared" si="0"/>
        <v>9.9999999999999991E-6</v>
      </c>
      <c r="B50">
        <v>48</v>
      </c>
      <c r="C50">
        <v>100</v>
      </c>
      <c r="D50">
        <f>Assumptions!$B$5*C50/100</f>
        <v>0.29199999999999998</v>
      </c>
    </row>
    <row r="51" spans="1:4">
      <c r="A51">
        <f t="shared" si="0"/>
        <v>9.9999999999999991E-6</v>
      </c>
      <c r="B51">
        <v>49</v>
      </c>
      <c r="C51">
        <v>100</v>
      </c>
      <c r="D51">
        <f>Assumptions!$B$5*C51/100</f>
        <v>0.29199999999999998</v>
      </c>
    </row>
    <row r="52" spans="1:4">
      <c r="A52">
        <f t="shared" si="0"/>
        <v>9.9999999999999991E-6</v>
      </c>
      <c r="B52">
        <v>50</v>
      </c>
      <c r="C52">
        <v>100</v>
      </c>
      <c r="D52">
        <f>Assumptions!$B$5*C52/100</f>
        <v>0.29199999999999998</v>
      </c>
    </row>
    <row r="53" spans="1:4">
      <c r="A53">
        <f>20*10^-6</f>
        <v>1.9999999999999998E-5</v>
      </c>
      <c r="B53">
        <v>0</v>
      </c>
      <c r="C53">
        <f>((A53)^3-(A53-2*Assumptions!$B$3*Assumptions!$B$4*B53*24*365*3600)^3)/(A53)^3*100</f>
        <v>0</v>
      </c>
      <c r="D53">
        <f>Assumptions!$B$5*C53/100</f>
        <v>0</v>
      </c>
    </row>
    <row r="54" spans="1:4">
      <c r="A54">
        <f t="shared" ref="A54:A103" si="1">20*10^-6</f>
        <v>1.9999999999999998E-5</v>
      </c>
      <c r="B54">
        <v>1</v>
      </c>
      <c r="C54">
        <f>((A54)^3-(A54-2*Assumptions!$B$3*Assumptions!$B$4*B54*24*365*3600)^3)/(A54)^3*100</f>
        <v>4.5981164999343873</v>
      </c>
      <c r="D54">
        <f>Assumptions!$B$5*C54/100</f>
        <v>1.3426500179808409E-2</v>
      </c>
    </row>
    <row r="55" spans="1:4">
      <c r="A55">
        <f t="shared" si="1"/>
        <v>1.9999999999999998E-5</v>
      </c>
      <c r="B55">
        <v>2</v>
      </c>
      <c r="C55">
        <f>((A55)^3-(A55-2*Assumptions!$B$3*Assumptions!$B$4*B55*24*365*3600)^3)/(A55)^3*100</f>
        <v>9.05307627537732</v>
      </c>
      <c r="D55">
        <f>Assumptions!$B$5*C55/100</f>
        <v>2.6434982724101771E-2</v>
      </c>
    </row>
    <row r="56" spans="1:4">
      <c r="A56">
        <f t="shared" si="1"/>
        <v>1.9999999999999998E-5</v>
      </c>
      <c r="B56">
        <v>3</v>
      </c>
      <c r="C56">
        <f>((A56)^3-(A56-2*Assumptions!$B$3*Assumptions!$B$4*B56*24*365*3600)^3)/(A56)^3*100</f>
        <v>13.367143259118794</v>
      </c>
      <c r="D56">
        <f>Assumptions!$B$5*C56/100</f>
        <v>3.9032058316626879E-2</v>
      </c>
    </row>
    <row r="57" spans="1:4">
      <c r="A57">
        <f t="shared" si="1"/>
        <v>1.9999999999999998E-5</v>
      </c>
      <c r="B57">
        <v>4</v>
      </c>
      <c r="C57">
        <f>((A57)^3-(A57-2*Assumptions!$B$3*Assumptions!$B$4*B57*24*365*3600)^3)/(A57)^3*100</f>
        <v>17.542581383948995</v>
      </c>
      <c r="D57">
        <f>Assumptions!$B$5*C57/100</f>
        <v>5.122433764113106E-2</v>
      </c>
    </row>
    <row r="58" spans="1:4">
      <c r="A58">
        <f t="shared" si="1"/>
        <v>1.9999999999999998E-5</v>
      </c>
      <c r="B58">
        <v>5</v>
      </c>
      <c r="C58">
        <f>((A58)^3-(A58-2*Assumptions!$B$3*Assumptions!$B$4*B58*24*365*3600)^3)/(A58)^3*100</f>
        <v>21.58165458265794</v>
      </c>
      <c r="D58">
        <f>Assumptions!$B$5*C58/100</f>
        <v>6.3018431381361179E-2</v>
      </c>
    </row>
    <row r="59" spans="1:4">
      <c r="A59">
        <f t="shared" si="1"/>
        <v>1.9999999999999998E-5</v>
      </c>
      <c r="B59">
        <v>6</v>
      </c>
      <c r="C59">
        <f>((A59)^3-(A59-2*Assumptions!$B$3*Assumptions!$B$4*B59*24*365*3600)^3)/(A59)^3*100</f>
        <v>25.486626788035803</v>
      </c>
      <c r="D59">
        <f>Assumptions!$B$5*C59/100</f>
        <v>7.4420950221064541E-2</v>
      </c>
    </row>
    <row r="60" spans="1:4">
      <c r="A60">
        <f t="shared" si="1"/>
        <v>1.9999999999999998E-5</v>
      </c>
      <c r="B60">
        <v>7</v>
      </c>
      <c r="C60">
        <f>((A60)^3-(A60-2*Assumptions!$B$3*Assumptions!$B$4*B60*24*365*3600)^3)/(A60)^3*100</f>
        <v>29.259761932872618</v>
      </c>
      <c r="D60">
        <f>Assumptions!$B$5*C60/100</f>
        <v>8.5438504843988045E-2</v>
      </c>
    </row>
    <row r="61" spans="1:4">
      <c r="A61">
        <f t="shared" si="1"/>
        <v>1.9999999999999998E-5</v>
      </c>
      <c r="B61">
        <v>8</v>
      </c>
      <c r="C61">
        <f>((A61)^3-(A61-2*Assumptions!$B$3*Assumptions!$B$4*B61*24*365*3600)^3)/(A61)^3*100</f>
        <v>32.903323949958427</v>
      </c>
      <c r="D61">
        <f>Assumptions!$B$5*C61/100</f>
        <v>9.6077705933878599E-2</v>
      </c>
    </row>
    <row r="62" spans="1:4">
      <c r="A62">
        <f t="shared" si="1"/>
        <v>1.9999999999999998E-5</v>
      </c>
      <c r="B62">
        <v>9</v>
      </c>
      <c r="C62">
        <f>((A62)^3-(A62-2*Assumptions!$B$3*Assumptions!$B$4*B62*24*365*3600)^3)/(A62)^3*100</f>
        <v>36.419576772083403</v>
      </c>
      <c r="D62">
        <f>Assumptions!$B$5*C62/100</f>
        <v>0.10634516417448353</v>
      </c>
    </row>
    <row r="63" spans="1:4">
      <c r="A63">
        <f t="shared" si="1"/>
        <v>1.9999999999999998E-5</v>
      </c>
      <c r="B63">
        <v>10</v>
      </c>
      <c r="C63">
        <f>((A63)^3-(A63-2*Assumptions!$B$3*Assumptions!$B$4*B63*24*365*3600)^3)/(A63)^3*100</f>
        <v>39.810784332037642</v>
      </c>
      <c r="D63">
        <f>Assumptions!$B$5*C63/100</f>
        <v>0.1162474902495499</v>
      </c>
    </row>
    <row r="64" spans="1:4">
      <c r="A64">
        <f t="shared" si="1"/>
        <v>1.9999999999999998E-5</v>
      </c>
      <c r="B64">
        <v>11</v>
      </c>
      <c r="C64">
        <f>((A64)^3-(A64-2*Assumptions!$B$3*Assumptions!$B$4*B64*24*365*3600)^3)/(A64)^3*100</f>
        <v>43.079210562611166</v>
      </c>
      <c r="D64">
        <f>Assumptions!$B$5*C64/100</f>
        <v>0.12579129484282459</v>
      </c>
    </row>
    <row r="65" spans="1:4">
      <c r="A65">
        <f t="shared" si="1"/>
        <v>1.9999999999999998E-5</v>
      </c>
      <c r="B65">
        <v>12</v>
      </c>
      <c r="C65">
        <f>((A65)^3-(A65-2*Assumptions!$B$3*Assumptions!$B$4*B65*24*365*3600)^3)/(A65)^3*100</f>
        <v>46.227119396594155</v>
      </c>
      <c r="D65">
        <f>Assumptions!$B$5*C65/100</f>
        <v>0.13498318863805492</v>
      </c>
    </row>
    <row r="66" spans="1:4">
      <c r="A66">
        <f t="shared" si="1"/>
        <v>1.9999999999999998E-5</v>
      </c>
      <c r="B66">
        <v>13</v>
      </c>
      <c r="C66">
        <f>((A66)^3-(A66-2*Assumptions!$B$3*Assumptions!$B$4*B66*24*365*3600)^3)/(A66)^3*100</f>
        <v>49.256774766776616</v>
      </c>
      <c r="D66">
        <f>Assumptions!$B$5*C66/100</f>
        <v>0.14382978231898769</v>
      </c>
    </row>
    <row r="67" spans="1:4">
      <c r="A67">
        <f t="shared" si="1"/>
        <v>1.9999999999999998E-5</v>
      </c>
      <c r="B67">
        <v>14</v>
      </c>
      <c r="C67">
        <f>((A67)^3-(A67-2*Assumptions!$B$3*Assumptions!$B$4*B67*24*365*3600)^3)/(A67)^3*100</f>
        <v>52.170440605948713</v>
      </c>
      <c r="D67">
        <f>Assumptions!$B$5*C67/100</f>
        <v>0.15233768656937025</v>
      </c>
    </row>
    <row r="68" spans="1:4">
      <c r="A68">
        <f t="shared" si="1"/>
        <v>1.9999999999999998E-5</v>
      </c>
      <c r="B68">
        <v>15</v>
      </c>
      <c r="C68">
        <f>((A68)^3-(A68-2*Assumptions!$B$3*Assumptions!$B$4*B68*24*365*3600)^3)/(A68)^3*100</f>
        <v>54.970380846900454</v>
      </c>
      <c r="D68">
        <f>Assumptions!$B$5*C68/100</f>
        <v>0.16051351207294931</v>
      </c>
    </row>
    <row r="69" spans="1:4">
      <c r="A69">
        <f t="shared" si="1"/>
        <v>1.9999999999999998E-5</v>
      </c>
      <c r="B69">
        <v>16</v>
      </c>
      <c r="C69">
        <f>((A69)^3-(A69-2*Assumptions!$B$3*Assumptions!$B$4*B69*24*365*3600)^3)/(A69)^3*100</f>
        <v>57.658859422422012</v>
      </c>
      <c r="D69">
        <f>Assumptions!$B$5*C69/100</f>
        <v>0.16836386951347226</v>
      </c>
    </row>
    <row r="70" spans="1:4">
      <c r="A70">
        <f t="shared" si="1"/>
        <v>1.9999999999999998E-5</v>
      </c>
      <c r="B70">
        <v>17</v>
      </c>
      <c r="C70">
        <f>((A70)^3-(A70-2*Assumptions!$B$3*Assumptions!$B$4*B70*24*365*3600)^3)/(A70)^3*100</f>
        <v>60.23814026530345</v>
      </c>
      <c r="D70">
        <f>Assumptions!$B$5*C70/100</f>
        <v>0.17589536957468607</v>
      </c>
    </row>
    <row r="71" spans="1:4">
      <c r="A71">
        <f t="shared" si="1"/>
        <v>1.9999999999999998E-5</v>
      </c>
      <c r="B71">
        <v>18</v>
      </c>
      <c r="C71">
        <f>((A71)^3-(A71-2*Assumptions!$B$3*Assumptions!$B$4*B71*24*365*3600)^3)/(A71)^3*100</f>
        <v>62.710487308334848</v>
      </c>
      <c r="D71">
        <f>Assumptions!$B$5*C71/100</f>
        <v>0.18311462294033773</v>
      </c>
    </row>
    <row r="72" spans="1:4">
      <c r="A72">
        <f t="shared" si="1"/>
        <v>1.9999999999999998E-5</v>
      </c>
      <c r="B72">
        <v>19</v>
      </c>
      <c r="C72">
        <f>((A72)^3-(A72-2*Assumptions!$B$3*Assumptions!$B$4*B72*24*365*3600)^3)/(A72)^3*100</f>
        <v>65.078164484306285</v>
      </c>
      <c r="D72">
        <f>Assumptions!$B$5*C72/100</f>
        <v>0.19002824029417431</v>
      </c>
    </row>
    <row r="73" spans="1:4">
      <c r="A73">
        <f t="shared" si="1"/>
        <v>1.9999999999999998E-5</v>
      </c>
      <c r="B73">
        <v>20</v>
      </c>
      <c r="C73">
        <f>((A73)^3-(A73-2*Assumptions!$B$3*Assumptions!$B$4*B73*24*365*3600)^3)/(A73)^3*100</f>
        <v>67.343435726007911</v>
      </c>
      <c r="D73">
        <f>Assumptions!$B$5*C73/100</f>
        <v>0.19664283231994306</v>
      </c>
    </row>
    <row r="74" spans="1:4">
      <c r="A74">
        <f t="shared" si="1"/>
        <v>1.9999999999999998E-5</v>
      </c>
      <c r="B74">
        <v>21</v>
      </c>
      <c r="C74">
        <f>((A74)^3-(A74-2*Assumptions!$B$3*Assumptions!$B$4*B74*24*365*3600)^3)/(A74)^3*100</f>
        <v>69.508564966229756</v>
      </c>
      <c r="D74">
        <f>Assumptions!$B$5*C74/100</f>
        <v>0.20296500970139089</v>
      </c>
    </row>
    <row r="75" spans="1:4">
      <c r="A75">
        <f t="shared" si="1"/>
        <v>1.9999999999999998E-5</v>
      </c>
      <c r="B75">
        <v>22</v>
      </c>
      <c r="C75">
        <f>((A75)^3-(A75-2*Assumptions!$B$3*Assumptions!$B$4*B75*24*365*3600)^3)/(A75)^3*100</f>
        <v>71.575816137761933</v>
      </c>
      <c r="D75">
        <f>Assumptions!$B$5*C75/100</f>
        <v>0.20900138312226485</v>
      </c>
    </row>
    <row r="76" spans="1:4">
      <c r="A76">
        <f t="shared" si="1"/>
        <v>1.9999999999999998E-5</v>
      </c>
      <c r="B76">
        <v>23</v>
      </c>
      <c r="C76">
        <f>((A76)^3-(A76-2*Assumptions!$B$3*Assumptions!$B$4*B76*24*365*3600)^3)/(A76)^3*100</f>
        <v>73.547453173394558</v>
      </c>
      <c r="D76">
        <f>Assumptions!$B$5*C76/100</f>
        <v>0.2147585632663121</v>
      </c>
    </row>
    <row r="77" spans="1:4">
      <c r="A77">
        <f t="shared" si="1"/>
        <v>1.9999999999999998E-5</v>
      </c>
      <c r="B77">
        <v>24</v>
      </c>
      <c r="C77">
        <f>((A77)^3-(A77-2*Assumptions!$B$3*Assumptions!$B$4*B77*24*365*3600)^3)/(A77)^3*100</f>
        <v>75.42574000591766</v>
      </c>
      <c r="D77">
        <f>Assumptions!$B$5*C77/100</f>
        <v>0.22024316081727957</v>
      </c>
    </row>
    <row r="78" spans="1:4">
      <c r="A78">
        <f t="shared" si="1"/>
        <v>1.9999999999999998E-5</v>
      </c>
      <c r="B78">
        <v>25</v>
      </c>
      <c r="C78">
        <f>((A78)^3-(A78-2*Assumptions!$B$3*Assumptions!$B$4*B78*24*365*3600)^3)/(A78)^3*100</f>
        <v>77.212940568121425</v>
      </c>
      <c r="D78">
        <f>Assumptions!$B$5*C78/100</f>
        <v>0.22546178645891454</v>
      </c>
    </row>
    <row r="79" spans="1:4">
      <c r="A79">
        <f t="shared" si="1"/>
        <v>1.9999999999999998E-5</v>
      </c>
      <c r="B79">
        <v>26</v>
      </c>
      <c r="C79">
        <f>((A79)^3-(A79-2*Assumptions!$B$3*Assumptions!$B$4*B79*24*365*3600)^3)/(A79)^3*100</f>
        <v>78.911318792795853</v>
      </c>
      <c r="D79">
        <f>Assumptions!$B$5*C79/100</f>
        <v>0.2304210508749639</v>
      </c>
    </row>
    <row r="80" spans="1:4">
      <c r="A80">
        <f t="shared" si="1"/>
        <v>1.9999999999999998E-5</v>
      </c>
      <c r="B80">
        <v>27</v>
      </c>
      <c r="C80">
        <f>((A80)^3-(A80-2*Assumptions!$B$3*Assumptions!$B$4*B80*24*365*3600)^3)/(A80)^3*100</f>
        <v>80.523138612731088</v>
      </c>
      <c r="D80">
        <f>Assumptions!$B$5*C80/100</f>
        <v>0.23512756474917476</v>
      </c>
    </row>
    <row r="81" spans="1:4">
      <c r="A81">
        <f t="shared" si="1"/>
        <v>1.9999999999999998E-5</v>
      </c>
      <c r="B81">
        <v>28</v>
      </c>
      <c r="C81">
        <f>((A81)^3-(A81-2*Assumptions!$B$3*Assumptions!$B$4*B81*24*365*3600)^3)/(A81)^3*100</f>
        <v>82.050663960717216</v>
      </c>
      <c r="D81">
        <f>Assumptions!$B$5*C81/100</f>
        <v>0.23958793876529427</v>
      </c>
    </row>
    <row r="82" spans="1:4">
      <c r="A82">
        <f t="shared" si="1"/>
        <v>1.9999999999999998E-5</v>
      </c>
      <c r="B82">
        <v>29</v>
      </c>
      <c r="C82">
        <f>((A82)^3-(A82-2*Assumptions!$B$3*Assumptions!$B$4*B82*24*365*3600)^3)/(A82)^3*100</f>
        <v>83.496158769544309</v>
      </c>
      <c r="D82">
        <f>Assumptions!$B$5*C82/100</f>
        <v>0.24380878360706937</v>
      </c>
    </row>
    <row r="83" spans="1:4">
      <c r="A83">
        <f t="shared" si="1"/>
        <v>1.9999999999999998E-5</v>
      </c>
      <c r="B83">
        <v>30</v>
      </c>
      <c r="C83">
        <f>((A83)^3-(A83-2*Assumptions!$B$3*Assumptions!$B$4*B83*24*365*3600)^3)/(A83)^3*100</f>
        <v>84.861886972002466</v>
      </c>
      <c r="D83">
        <f>Assumptions!$B$5*C83/100</f>
        <v>0.24779670995824721</v>
      </c>
    </row>
    <row r="84" spans="1:4">
      <c r="A84">
        <f t="shared" si="1"/>
        <v>1.9999999999999998E-5</v>
      </c>
      <c r="B84">
        <v>31</v>
      </c>
      <c r="C84">
        <f>((A84)^3-(A84-2*Assumptions!$B$3*Assumptions!$B$4*B84*24*365*3600)^3)/(A84)^3*100</f>
        <v>86.150112500881775</v>
      </c>
      <c r="D84">
        <f>Assumptions!$B$5*C84/100</f>
        <v>0.25155832850257476</v>
      </c>
    </row>
    <row r="85" spans="1:4">
      <c r="A85">
        <f t="shared" si="1"/>
        <v>1.9999999999999998E-5</v>
      </c>
      <c r="B85">
        <v>32</v>
      </c>
      <c r="C85">
        <f>((A85)^3-(A85-2*Assumptions!$B$3*Assumptions!$B$4*B85*24*365*3600)^3)/(A85)^3*100</f>
        <v>87.36309928897235</v>
      </c>
      <c r="D85">
        <f>Assumptions!$B$5*C85/100</f>
        <v>0.25510024992379926</v>
      </c>
    </row>
    <row r="86" spans="1:4">
      <c r="A86">
        <f t="shared" si="1"/>
        <v>1.9999999999999998E-5</v>
      </c>
      <c r="B86">
        <v>33</v>
      </c>
      <c r="C86">
        <f>((A86)^3-(A86-2*Assumptions!$B$3*Assumptions!$B$4*B86*24*365*3600)^3)/(A86)^3*100</f>
        <v>88.503111269064263</v>
      </c>
      <c r="D86">
        <f>Assumptions!$B$5*C86/100</f>
        <v>0.25842908490566763</v>
      </c>
    </row>
    <row r="87" spans="1:4">
      <c r="A87">
        <f t="shared" si="1"/>
        <v>1.9999999999999998E-5</v>
      </c>
      <c r="B87">
        <v>34</v>
      </c>
      <c r="C87">
        <f>((A87)^3-(A87-2*Assumptions!$B$3*Assumptions!$B$4*B87*24*365*3600)^3)/(A87)^3*100</f>
        <v>89.572412373947614</v>
      </c>
      <c r="D87">
        <f>Assumptions!$B$5*C87/100</f>
        <v>0.26155144413192699</v>
      </c>
    </row>
    <row r="88" spans="1:4">
      <c r="A88">
        <f t="shared" si="1"/>
        <v>1.9999999999999998E-5</v>
      </c>
      <c r="B88">
        <v>35</v>
      </c>
      <c r="C88">
        <f>((A88)^3-(A88-2*Assumptions!$B$3*Assumptions!$B$4*B88*24*365*3600)^3)/(A88)^3*100</f>
        <v>90.573266536412504</v>
      </c>
      <c r="D88">
        <f>Assumptions!$B$5*C88/100</f>
        <v>0.26447393828632448</v>
      </c>
    </row>
    <row r="89" spans="1:4">
      <c r="A89">
        <f t="shared" si="1"/>
        <v>1.9999999999999998E-5</v>
      </c>
      <c r="B89">
        <v>36</v>
      </c>
      <c r="C89">
        <f>((A89)^3-(A89-2*Assumptions!$B$3*Assumptions!$B$4*B89*24*365*3600)^3)/(A89)^3*100</f>
        <v>91.50793768924899</v>
      </c>
      <c r="D89">
        <f>Assumptions!$B$5*C89/100</f>
        <v>0.26720317805260702</v>
      </c>
    </row>
    <row r="90" spans="1:4">
      <c r="A90">
        <f t="shared" si="1"/>
        <v>1.9999999999999998E-5</v>
      </c>
      <c r="B90">
        <v>37</v>
      </c>
      <c r="C90">
        <f>((A90)^3-(A90-2*Assumptions!$B$3*Assumptions!$B$4*B90*24*365*3600)^3)/(A90)^3*100</f>
        <v>92.378689765247188</v>
      </c>
      <c r="D90">
        <f>Assumptions!$B$5*C90/100</f>
        <v>0.26974577411452177</v>
      </c>
    </row>
    <row r="91" spans="1:4">
      <c r="A91">
        <f t="shared" si="1"/>
        <v>1.9999999999999998E-5</v>
      </c>
      <c r="B91">
        <v>38</v>
      </c>
      <c r="C91">
        <f>((A91)^3-(A91-2*Assumptions!$B$3*Assumptions!$B$4*B91*24*365*3600)^3)/(A91)^3*100</f>
        <v>93.187786697197168</v>
      </c>
      <c r="D91">
        <f>Assumptions!$B$5*C91/100</f>
        <v>0.27210833715581573</v>
      </c>
    </row>
    <row r="92" spans="1:4">
      <c r="A92">
        <f t="shared" si="1"/>
        <v>1.9999999999999998E-5</v>
      </c>
      <c r="B92">
        <v>39</v>
      </c>
      <c r="C92">
        <f>((A92)^3-(A92-2*Assumptions!$B$3*Assumptions!$B$4*B92*24*365*3600)^3)/(A92)^3*100</f>
        <v>93.937492417889075</v>
      </c>
      <c r="D92">
        <f>Assumptions!$B$5*C92/100</f>
        <v>0.27429747786023606</v>
      </c>
    </row>
    <row r="93" spans="1:4">
      <c r="A93">
        <f t="shared" si="1"/>
        <v>1.9999999999999998E-5</v>
      </c>
      <c r="B93">
        <v>40</v>
      </c>
      <c r="C93">
        <f>((A93)^3-(A93-2*Assumptions!$B$3*Assumptions!$B$4*B93*24*365*3600)^3)/(A93)^3*100</f>
        <v>94.630070860112951</v>
      </c>
      <c r="D93">
        <f>Assumptions!$B$5*C93/100</f>
        <v>0.2763198069115298</v>
      </c>
    </row>
    <row r="94" spans="1:4">
      <c r="A94">
        <f t="shared" si="1"/>
        <v>1.9999999999999998E-5</v>
      </c>
      <c r="B94">
        <v>41</v>
      </c>
      <c r="C94">
        <f>((A94)^3-(A94-2*Assumptions!$B$3*Assumptions!$B$4*B94*24*365*3600)^3)/(A94)^3*100</f>
        <v>95.267785956658926</v>
      </c>
      <c r="D94">
        <f>Assumptions!$B$5*C94/100</f>
        <v>0.27818193499344401</v>
      </c>
    </row>
    <row r="95" spans="1:4">
      <c r="A95">
        <f t="shared" si="1"/>
        <v>1.9999999999999998E-5</v>
      </c>
      <c r="B95">
        <v>42</v>
      </c>
      <c r="C95">
        <f>((A95)^3-(A95-2*Assumptions!$B$3*Assumptions!$B$4*B95*24*365*3600)^3)/(A95)^3*100</f>
        <v>95.852901640317029</v>
      </c>
      <c r="D95">
        <f>Assumptions!$B$5*C95/100</f>
        <v>0.27989047278972573</v>
      </c>
    </row>
    <row r="96" spans="1:4">
      <c r="A96">
        <f t="shared" si="1"/>
        <v>1.9999999999999998E-5</v>
      </c>
      <c r="B96">
        <v>43</v>
      </c>
      <c r="C96">
        <f>((A96)^3-(A96-2*Assumptions!$B$3*Assumptions!$B$4*B96*24*365*3600)^3)/(A96)^3*100</f>
        <v>96.387681843877417</v>
      </c>
      <c r="D96">
        <f>Assumptions!$B$5*C96/100</f>
        <v>0.28145203098412203</v>
      </c>
    </row>
    <row r="97" spans="1:4">
      <c r="A97">
        <f t="shared" si="1"/>
        <v>1.9999999999999998E-5</v>
      </c>
      <c r="B97">
        <v>44</v>
      </c>
      <c r="C97">
        <f>((A97)^3-(A97-2*Assumptions!$B$3*Assumptions!$B$4*B97*24*365*3600)^3)/(A97)^3*100</f>
        <v>96.874390500130147</v>
      </c>
      <c r="D97">
        <f>Assumptions!$B$5*C97/100</f>
        <v>0.28287322026038003</v>
      </c>
    </row>
    <row r="98" spans="1:4">
      <c r="A98">
        <f t="shared" si="1"/>
        <v>1.9999999999999998E-5</v>
      </c>
      <c r="B98">
        <v>45</v>
      </c>
      <c r="C98">
        <f>((A98)^3-(A98-2*Assumptions!$B$3*Assumptions!$B$4*B98*24*365*3600)^3)/(A98)^3*100</f>
        <v>97.315291541865321</v>
      </c>
      <c r="D98">
        <f>Assumptions!$B$5*C98/100</f>
        <v>0.28416065130224671</v>
      </c>
    </row>
    <row r="99" spans="1:4">
      <c r="A99">
        <f t="shared" si="1"/>
        <v>1.9999999999999998E-5</v>
      </c>
      <c r="B99">
        <v>46</v>
      </c>
      <c r="C99">
        <f>((A99)^3-(A99-2*Assumptions!$B$3*Assumptions!$B$4*B99*24*365*3600)^3)/(A99)^3*100</f>
        <v>97.712648901873038</v>
      </c>
      <c r="D99">
        <f>Assumptions!$B$5*C99/100</f>
        <v>0.28532093479346926</v>
      </c>
    </row>
    <row r="100" spans="1:4">
      <c r="A100">
        <f t="shared" si="1"/>
        <v>1.9999999999999998E-5</v>
      </c>
      <c r="B100">
        <v>47</v>
      </c>
      <c r="C100">
        <f>((A100)^3-(A100-2*Assumptions!$B$3*Assumptions!$B$4*B100*24*365*3600)^3)/(A100)^3*100</f>
        <v>98.068726512943371</v>
      </c>
      <c r="D100">
        <f>Assumptions!$B$5*C100/100</f>
        <v>0.28636068141779458</v>
      </c>
    </row>
    <row r="101" spans="1:4">
      <c r="A101">
        <f t="shared" si="1"/>
        <v>1.9999999999999998E-5</v>
      </c>
      <c r="B101">
        <v>48</v>
      </c>
      <c r="C101">
        <f>((A101)^3-(A101-2*Assumptions!$B$3*Assumptions!$B$4*B101*24*365*3600)^3)/(A101)^3*100</f>
        <v>98.385788307866406</v>
      </c>
      <c r="D101">
        <f>Assumptions!$B$5*C101/100</f>
        <v>0.28728650185896987</v>
      </c>
    </row>
    <row r="102" spans="1:4">
      <c r="A102">
        <f t="shared" si="1"/>
        <v>1.9999999999999998E-5</v>
      </c>
      <c r="B102">
        <v>49</v>
      </c>
      <c r="C102">
        <f>((A102)^3-(A102-2*Assumptions!$B$3*Assumptions!$B$4*B102*24*365*3600)^3)/(A102)^3*100</f>
        <v>98.666098219432271</v>
      </c>
      <c r="D102">
        <f>Assumptions!$B$5*C102/100</f>
        <v>0.28810500680074219</v>
      </c>
    </row>
    <row r="103" spans="1:4">
      <c r="A103">
        <f t="shared" si="1"/>
        <v>1.9999999999999998E-5</v>
      </c>
      <c r="B103">
        <v>50</v>
      </c>
      <c r="C103">
        <f>((A103)^3-(A103-2*Assumptions!$B$3*Assumptions!$B$4*B103*24*365*3600)^3)/(A103)^3*100</f>
        <v>98.911920180431039</v>
      </c>
      <c r="D103">
        <f>Assumptions!$B$5*C103/100</f>
        <v>0.28882280692685858</v>
      </c>
    </row>
    <row r="104" spans="1:4">
      <c r="A104">
        <f>50*10^-6</f>
        <v>4.9999999999999996E-5</v>
      </c>
      <c r="B104">
        <v>0</v>
      </c>
      <c r="C104">
        <f>((A104)^3-(A104-2*Assumptions!$B$3*Assumptions!$B$4*B104*24*365*3600)^3)/(A104)^3*100</f>
        <v>0</v>
      </c>
      <c r="D104">
        <f>Assumptions!$B$5*C104/100</f>
        <v>0</v>
      </c>
    </row>
    <row r="105" spans="1:4">
      <c r="A105">
        <f t="shared" ref="A105:A168" si="2">50*10^-6</f>
        <v>4.9999999999999996E-5</v>
      </c>
      <c r="B105">
        <v>1</v>
      </c>
      <c r="C105">
        <f>((A105)^3-(A105-2*Assumptions!$B$3*Assumptions!$B$4*B105*24*365*3600)^3)/(A105)^3*100</f>
        <v>1.8565702986113062</v>
      </c>
      <c r="D105">
        <f>Assumptions!$B$5*C105/100</f>
        <v>5.4211852719450136E-3</v>
      </c>
    </row>
    <row r="106" spans="1:4">
      <c r="A106">
        <f t="shared" si="2"/>
        <v>4.9999999999999996E-5</v>
      </c>
      <c r="B106">
        <v>2</v>
      </c>
      <c r="C106">
        <f>((A106)^3-(A106-2*Assumptions!$B$3*Assumptions!$B$4*B106*24*365*3600)^3)/(A106)^3*100</f>
        <v>3.6900181837561061</v>
      </c>
      <c r="D106">
        <f>Assumptions!$B$5*C106/100</f>
        <v>1.0774853096567829E-2</v>
      </c>
    </row>
    <row r="107" spans="1:4">
      <c r="A107">
        <f t="shared" si="2"/>
        <v>4.9999999999999996E-5</v>
      </c>
      <c r="B107">
        <v>3</v>
      </c>
      <c r="C107">
        <f>((A107)^3-(A107-2*Assumptions!$B$3*Assumptions!$B$4*B107*24*365*3600)^3)/(A107)^3*100</f>
        <v>5.5004885471330329</v>
      </c>
      <c r="D107">
        <f>Assumptions!$B$5*C107/100</f>
        <v>1.6061426557628454E-2</v>
      </c>
    </row>
    <row r="108" spans="1:4">
      <c r="A108">
        <f t="shared" si="2"/>
        <v>4.9999999999999996E-5</v>
      </c>
      <c r="B108">
        <v>4</v>
      </c>
      <c r="C108">
        <f>((A108)^3-(A108-2*Assumptions!$B$3*Assumptions!$B$4*B108*24*365*3600)^3)/(A108)^3*100</f>
        <v>7.288126280440582</v>
      </c>
      <c r="D108">
        <f>Assumptions!$B$5*C108/100</f>
        <v>2.1281328738886499E-2</v>
      </c>
    </row>
    <row r="109" spans="1:4">
      <c r="A109">
        <f t="shared" si="2"/>
        <v>4.9999999999999996E-5</v>
      </c>
      <c r="B109">
        <v>5</v>
      </c>
      <c r="C109">
        <f>((A109)^3-(A109-2*Assumptions!$B$3*Assumptions!$B$4*B109*24*365*3600)^3)/(A109)^3*100</f>
        <v>9.0530762753773075</v>
      </c>
      <c r="D109">
        <f>Assumptions!$B$5*C109/100</f>
        <v>2.6434982724101736E-2</v>
      </c>
    </row>
    <row r="110" spans="1:4">
      <c r="A110">
        <f t="shared" si="2"/>
        <v>4.9999999999999996E-5</v>
      </c>
      <c r="B110">
        <v>6</v>
      </c>
      <c r="C110">
        <f>((A110)^3-(A110-2*Assumptions!$B$3*Assumptions!$B$4*B110*24*365*3600)^3)/(A110)^3*100</f>
        <v>10.795483423641821</v>
      </c>
      <c r="D110">
        <f>Assumptions!$B$5*C110/100</f>
        <v>3.1522811597034114E-2</v>
      </c>
    </row>
    <row r="111" spans="1:4">
      <c r="A111">
        <f t="shared" si="2"/>
        <v>4.9999999999999996E-5</v>
      </c>
      <c r="B111">
        <v>7</v>
      </c>
      <c r="C111">
        <f>((A111)^3-(A111-2*Assumptions!$B$3*Assumptions!$B$4*B111*24*365*3600)^3)/(A111)^3*100</f>
        <v>12.515492616932718</v>
      </c>
      <c r="D111">
        <f>Assumptions!$B$5*C111/100</f>
        <v>3.6545238441443535E-2</v>
      </c>
    </row>
    <row r="112" spans="1:4">
      <c r="A112">
        <f t="shared" si="2"/>
        <v>4.9999999999999996E-5</v>
      </c>
      <c r="B112">
        <v>8</v>
      </c>
      <c r="C112">
        <f>((A112)^3-(A112-2*Assumptions!$B$3*Assumptions!$B$4*B112*24*365*3600)^3)/(A112)^3*100</f>
        <v>14.213248746948477</v>
      </c>
      <c r="D112">
        <f>Assumptions!$B$5*C112/100</f>
        <v>4.1502686341089549E-2</v>
      </c>
    </row>
    <row r="113" spans="1:4">
      <c r="A113">
        <f t="shared" si="2"/>
        <v>4.9999999999999996E-5</v>
      </c>
      <c r="B113">
        <v>9</v>
      </c>
      <c r="C113">
        <f>((A113)^3-(A113-2*Assumptions!$B$3*Assumptions!$B$4*B113*24*365*3600)^3)/(A113)^3*100</f>
        <v>15.888896705387726</v>
      </c>
      <c r="D113">
        <f>Assumptions!$B$5*C113/100</f>
        <v>4.6395578379732162E-2</v>
      </c>
    </row>
    <row r="114" spans="1:4">
      <c r="A114">
        <f t="shared" si="2"/>
        <v>4.9999999999999996E-5</v>
      </c>
      <c r="B114">
        <v>10</v>
      </c>
      <c r="C114">
        <f>((A114)^3-(A114-2*Assumptions!$B$3*Assumptions!$B$4*B114*24*365*3600)^3)/(A114)^3*100</f>
        <v>17.542581383948999</v>
      </c>
      <c r="D114">
        <f>Assumptions!$B$5*C114/100</f>
        <v>5.1224337641131074E-2</v>
      </c>
    </row>
    <row r="115" spans="1:4">
      <c r="A115">
        <f t="shared" si="2"/>
        <v>4.9999999999999996E-5</v>
      </c>
      <c r="B115">
        <v>11</v>
      </c>
      <c r="C115">
        <f>((A115)^3-(A115-2*Assumptions!$B$3*Assumptions!$B$4*B115*24*365*3600)^3)/(A115)^3*100</f>
        <v>19.174447674330906</v>
      </c>
      <c r="D115">
        <f>Assumptions!$B$5*C115/100</f>
        <v>5.5989387209046247E-2</v>
      </c>
    </row>
    <row r="116" spans="1:4">
      <c r="A116">
        <f t="shared" si="2"/>
        <v>4.9999999999999996E-5</v>
      </c>
      <c r="B116">
        <v>12</v>
      </c>
      <c r="C116">
        <f>((A116)^3-(A116-2*Assumptions!$B$3*Assumptions!$B$4*B116*24*365*3600)^3)/(A116)^3*100</f>
        <v>20.784640468231952</v>
      </c>
      <c r="D116">
        <f>Assumptions!$B$5*C116/100</f>
        <v>6.06911501672373E-2</v>
      </c>
    </row>
    <row r="117" spans="1:4">
      <c r="A117">
        <f t="shared" si="2"/>
        <v>4.9999999999999996E-5</v>
      </c>
      <c r="B117">
        <v>13</v>
      </c>
      <c r="C117">
        <f>((A117)^3-(A117-2*Assumptions!$B$3*Assumptions!$B$4*B117*24*365*3600)^3)/(A117)^3*100</f>
        <v>22.37330465735074</v>
      </c>
      <c r="D117">
        <f>Assumptions!$B$5*C117/100</f>
        <v>6.533004959946416E-2</v>
      </c>
    </row>
    <row r="118" spans="1:4">
      <c r="A118">
        <f t="shared" si="2"/>
        <v>4.9999999999999996E-5</v>
      </c>
      <c r="B118">
        <v>14</v>
      </c>
      <c r="C118">
        <f>((A118)^3-(A118-2*Assumptions!$B$3*Assumptions!$B$4*B118*24*365*3600)^3)/(A118)^3*100</f>
        <v>23.940585133385859</v>
      </c>
      <c r="D118">
        <f>Assumptions!$B$5*C118/100</f>
        <v>6.9906508589486716E-2</v>
      </c>
    </row>
    <row r="119" spans="1:4">
      <c r="A119">
        <f t="shared" si="2"/>
        <v>4.9999999999999996E-5</v>
      </c>
      <c r="B119">
        <v>15</v>
      </c>
      <c r="C119">
        <f>((A119)^3-(A119-2*Assumptions!$B$3*Assumptions!$B$4*B119*24*365*3600)^3)/(A119)^3*100</f>
        <v>25.486626788035814</v>
      </c>
      <c r="D119">
        <f>Assumptions!$B$5*C119/100</f>
        <v>7.4420950221064569E-2</v>
      </c>
    </row>
    <row r="120" spans="1:4">
      <c r="A120">
        <f t="shared" si="2"/>
        <v>4.9999999999999996E-5</v>
      </c>
      <c r="B120">
        <v>16</v>
      </c>
      <c r="C120">
        <f>((A120)^3-(A120-2*Assumptions!$B$3*Assumptions!$B$4*B120*24*365*3600)^3)/(A120)^3*100</f>
        <v>27.011574512999204</v>
      </c>
      <c r="D120">
        <f>Assumptions!$B$5*C120/100</f>
        <v>7.8873797577957663E-2</v>
      </c>
    </row>
    <row r="121" spans="1:4">
      <c r="A121">
        <f t="shared" si="2"/>
        <v>4.9999999999999996E-5</v>
      </c>
      <c r="B121">
        <v>17</v>
      </c>
      <c r="C121">
        <f>((A121)^3-(A121-2*Assumptions!$B$3*Assumptions!$B$4*B121*24*365*3600)^3)/(A121)^3*100</f>
        <v>28.515573199974583</v>
      </c>
      <c r="D121">
        <f>Assumptions!$B$5*C121/100</f>
        <v>8.3265473743925775E-2</v>
      </c>
    </row>
    <row r="122" spans="1:4">
      <c r="A122">
        <f t="shared" si="2"/>
        <v>4.9999999999999996E-5</v>
      </c>
      <c r="B122">
        <v>18</v>
      </c>
      <c r="C122">
        <f>((A122)^3-(A122-2*Assumptions!$B$3*Assumptions!$B$4*B122*24*365*3600)^3)/(A122)^3*100</f>
        <v>29.998767740660554</v>
      </c>
      <c r="D122">
        <f>Assumptions!$B$5*C122/100</f>
        <v>8.7596401802728818E-2</v>
      </c>
    </row>
    <row r="123" spans="1:4">
      <c r="A123">
        <f t="shared" si="2"/>
        <v>4.9999999999999996E-5</v>
      </c>
      <c r="B123">
        <v>19</v>
      </c>
      <c r="C123">
        <f>((A123)^3-(A123-2*Assumptions!$B$3*Assumptions!$B$4*B123*24*365*3600)^3)/(A123)^3*100</f>
        <v>31.461303026755633</v>
      </c>
      <c r="D123">
        <f>Assumptions!$B$5*C123/100</f>
        <v>9.1867004838126445E-2</v>
      </c>
    </row>
    <row r="124" spans="1:4">
      <c r="A124">
        <f t="shared" si="2"/>
        <v>4.9999999999999996E-5</v>
      </c>
      <c r="B124">
        <v>20</v>
      </c>
      <c r="C124">
        <f>((A124)^3-(A124-2*Assumptions!$B$3*Assumptions!$B$4*B124*24*365*3600)^3)/(A124)^3*100</f>
        <v>32.903323949958441</v>
      </c>
      <c r="D124">
        <f>Assumptions!$B$5*C124/100</f>
        <v>9.607770593387864E-2</v>
      </c>
    </row>
    <row r="125" spans="1:4">
      <c r="A125">
        <f t="shared" si="2"/>
        <v>4.9999999999999996E-5</v>
      </c>
      <c r="B125">
        <v>21</v>
      </c>
      <c r="C125">
        <f>((A125)^3-(A125-2*Assumptions!$B$3*Assumptions!$B$4*B125*24*365*3600)^3)/(A125)^3*100</f>
        <v>34.324975401967478</v>
      </c>
      <c r="D125">
        <f>Assumptions!$B$5*C125/100</f>
        <v>0.10022892817374503</v>
      </c>
    </row>
    <row r="126" spans="1:4">
      <c r="A126">
        <f t="shared" si="2"/>
        <v>4.9999999999999996E-5</v>
      </c>
      <c r="B126">
        <v>22</v>
      </c>
      <c r="C126">
        <f>((A126)^3-(A126-2*Assumptions!$B$3*Assumptions!$B$4*B126*24*365*3600)^3)/(A126)^3*100</f>
        <v>35.726402274481359</v>
      </c>
      <c r="D126">
        <f>Assumptions!$B$5*C126/100</f>
        <v>0.10432109464148556</v>
      </c>
    </row>
    <row r="127" spans="1:4">
      <c r="A127">
        <f t="shared" si="2"/>
        <v>4.9999999999999996E-5</v>
      </c>
      <c r="B127">
        <v>23</v>
      </c>
      <c r="C127">
        <f>((A127)^3-(A127-2*Assumptions!$B$3*Assumptions!$B$4*B127*24*365*3600)^3)/(A127)^3*100</f>
        <v>37.107749459198658</v>
      </c>
      <c r="D127">
        <f>Assumptions!$B$5*C127/100</f>
        <v>0.10835462842086008</v>
      </c>
    </row>
    <row r="128" spans="1:4">
      <c r="A128">
        <f t="shared" si="2"/>
        <v>4.9999999999999996E-5</v>
      </c>
      <c r="B128">
        <v>24</v>
      </c>
      <c r="C128">
        <f>((A128)^3-(A128-2*Assumptions!$B$3*Assumptions!$B$4*B128*24*365*3600)^3)/(A128)^3*100</f>
        <v>38.469161847817887</v>
      </c>
      <c r="D128">
        <f>Assumptions!$B$5*C128/100</f>
        <v>0.11232995259562822</v>
      </c>
    </row>
    <row r="129" spans="1:4">
      <c r="A129">
        <f t="shared" si="2"/>
        <v>4.9999999999999996E-5</v>
      </c>
      <c r="B129">
        <v>25</v>
      </c>
      <c r="C129">
        <f>((A129)^3-(A129-2*Assumptions!$B$3*Assumptions!$B$4*B129*24*365*3600)^3)/(A129)^3*100</f>
        <v>39.810784332037635</v>
      </c>
      <c r="D129">
        <f>Assumptions!$B$5*C129/100</f>
        <v>0.11624749024954989</v>
      </c>
    </row>
    <row r="130" spans="1:4">
      <c r="A130">
        <f t="shared" si="2"/>
        <v>4.9999999999999996E-5</v>
      </c>
      <c r="B130">
        <v>26</v>
      </c>
      <c r="C130">
        <f>((A130)^3-(A130-2*Assumptions!$B$3*Assumptions!$B$4*B130*24*365*3600)^3)/(A130)^3*100</f>
        <v>41.132761803556491</v>
      </c>
      <c r="D130">
        <f>Assumptions!$B$5*C130/100</f>
        <v>0.12010766446638495</v>
      </c>
    </row>
    <row r="131" spans="1:4">
      <c r="A131">
        <f t="shared" si="2"/>
        <v>4.9999999999999996E-5</v>
      </c>
      <c r="B131">
        <v>27</v>
      </c>
      <c r="C131">
        <f>((A131)^3-(A131-2*Assumptions!$B$3*Assumptions!$B$4*B131*24*365*3600)^3)/(A131)^3*100</f>
        <v>42.435239154073003</v>
      </c>
      <c r="D131">
        <f>Assumptions!$B$5*C131/100</f>
        <v>0.12391089832989316</v>
      </c>
    </row>
    <row r="132" spans="1:4">
      <c r="A132">
        <f t="shared" si="2"/>
        <v>4.9999999999999996E-5</v>
      </c>
      <c r="B132">
        <v>28</v>
      </c>
      <c r="C132">
        <f>((A132)^3-(A132-2*Assumptions!$B$3*Assumptions!$B$4*B132*24*365*3600)^3)/(A132)^3*100</f>
        <v>43.718361275285751</v>
      </c>
      <c r="D132">
        <f>Assumptions!$B$5*C132/100</f>
        <v>0.12765761492383437</v>
      </c>
    </row>
    <row r="133" spans="1:4">
      <c r="A133">
        <f t="shared" si="2"/>
        <v>4.9999999999999996E-5</v>
      </c>
      <c r="B133">
        <v>29</v>
      </c>
      <c r="C133">
        <f>((A133)^3-(A133-2*Assumptions!$B$3*Assumptions!$B$4*B133*24*365*3600)^3)/(A133)^3*100</f>
        <v>44.98227305889327</v>
      </c>
      <c r="D133">
        <f>Assumptions!$B$5*C133/100</f>
        <v>0.13134823733196835</v>
      </c>
    </row>
    <row r="134" spans="1:4">
      <c r="A134">
        <f t="shared" si="2"/>
        <v>4.9999999999999996E-5</v>
      </c>
      <c r="B134">
        <v>30</v>
      </c>
      <c r="C134">
        <f>((A134)^3-(A134-2*Assumptions!$B$3*Assumptions!$B$4*B134*24*365*3600)^3)/(A134)^3*100</f>
        <v>46.227119396594148</v>
      </c>
      <c r="D134">
        <f>Assumptions!$B$5*C134/100</f>
        <v>0.13498318863805492</v>
      </c>
    </row>
    <row r="135" spans="1:4">
      <c r="A135">
        <f t="shared" si="2"/>
        <v>4.9999999999999996E-5</v>
      </c>
      <c r="B135">
        <v>31</v>
      </c>
      <c r="C135">
        <f>((A135)^3-(A135-2*Assumptions!$B$3*Assumptions!$B$4*B135*24*365*3600)^3)/(A135)^3*100</f>
        <v>47.453045180086967</v>
      </c>
      <c r="D135">
        <f>Assumptions!$B$5*C135/100</f>
        <v>0.13856289192585394</v>
      </c>
    </row>
    <row r="136" spans="1:4">
      <c r="A136">
        <f t="shared" si="2"/>
        <v>4.9999999999999996E-5</v>
      </c>
      <c r="B136">
        <v>32</v>
      </c>
      <c r="C136">
        <f>((A136)^3-(A136-2*Assumptions!$B$3*Assumptions!$B$4*B136*24*365*3600)^3)/(A136)^3*100</f>
        <v>48.660195301070246</v>
      </c>
      <c r="D136">
        <f>Assumptions!$B$5*C136/100</f>
        <v>0.14208777027912511</v>
      </c>
    </row>
    <row r="137" spans="1:4">
      <c r="A137">
        <f t="shared" si="2"/>
        <v>4.9999999999999996E-5</v>
      </c>
      <c r="B137">
        <v>33</v>
      </c>
      <c r="C137">
        <f>((A137)^3-(A137-2*Assumptions!$B$3*Assumptions!$B$4*B137*24*365*3600)^3)/(A137)^3*100</f>
        <v>49.848714651242595</v>
      </c>
      <c r="D137">
        <f>Assumptions!$B$5*C137/100</f>
        <v>0.14555824678162838</v>
      </c>
    </row>
    <row r="138" spans="1:4">
      <c r="A138">
        <f t="shared" si="2"/>
        <v>4.9999999999999996E-5</v>
      </c>
      <c r="B138">
        <v>34</v>
      </c>
      <c r="C138">
        <f>((A138)^3-(A138-2*Assumptions!$B$3*Assumptions!$B$4*B138*24*365*3600)^3)/(A138)^3*100</f>
        <v>51.018748122302547</v>
      </c>
      <c r="D138">
        <f>Assumptions!$B$5*C138/100</f>
        <v>0.14897474451712342</v>
      </c>
    </row>
    <row r="139" spans="1:4">
      <c r="A139">
        <f t="shared" si="2"/>
        <v>4.9999999999999996E-5</v>
      </c>
      <c r="B139">
        <v>35</v>
      </c>
      <c r="C139">
        <f>((A139)^3-(A139-2*Assumptions!$B$3*Assumptions!$B$4*B139*24*365*3600)^3)/(A139)^3*100</f>
        <v>52.170440605948684</v>
      </c>
      <c r="D139">
        <f>Assumptions!$B$5*C139/100</f>
        <v>0.15233768656937013</v>
      </c>
    </row>
    <row r="140" spans="1:4">
      <c r="A140">
        <f t="shared" si="2"/>
        <v>4.9999999999999996E-5</v>
      </c>
      <c r="B140">
        <v>36</v>
      </c>
      <c r="C140">
        <f>((A140)^3-(A140-2*Assumptions!$B$3*Assumptions!$B$4*B140*24*365*3600)^3)/(A140)^3*100</f>
        <v>53.30393699387961</v>
      </c>
      <c r="D140">
        <f>Assumptions!$B$5*C140/100</f>
        <v>0.15564749602212846</v>
      </c>
    </row>
    <row r="141" spans="1:4">
      <c r="A141">
        <f t="shared" si="2"/>
        <v>4.9999999999999996E-5</v>
      </c>
      <c r="B141">
        <v>37</v>
      </c>
      <c r="C141">
        <f>((A141)^3-(A141-2*Assumptions!$B$3*Assumptions!$B$4*B141*24*365*3600)^3)/(A141)^3*100</f>
        <v>54.419382177793821</v>
      </c>
      <c r="D141">
        <f>Assumptions!$B$5*C141/100</f>
        <v>0.15890459595915796</v>
      </c>
    </row>
    <row r="142" spans="1:4">
      <c r="A142">
        <f t="shared" si="2"/>
        <v>4.9999999999999996E-5</v>
      </c>
      <c r="B142">
        <v>38</v>
      </c>
      <c r="C142">
        <f>((A142)^3-(A142-2*Assumptions!$B$3*Assumptions!$B$4*B142*24*365*3600)^3)/(A142)^3*100</f>
        <v>55.5169210493899</v>
      </c>
      <c r="D142">
        <f>Assumptions!$B$5*C142/100</f>
        <v>0.16210940946421851</v>
      </c>
    </row>
    <row r="143" spans="1:4">
      <c r="A143">
        <f t="shared" si="2"/>
        <v>4.9999999999999996E-5</v>
      </c>
      <c r="B143">
        <v>39</v>
      </c>
      <c r="C143">
        <f>((A143)^3-(A143-2*Assumptions!$B$3*Assumptions!$B$4*B143*24*365*3600)^3)/(A143)^3*100</f>
        <v>56.596698500366472</v>
      </c>
      <c r="D143">
        <f>Assumptions!$B$5*C143/100</f>
        <v>0.16526235962107008</v>
      </c>
    </row>
    <row r="144" spans="1:4">
      <c r="A144">
        <f t="shared" si="2"/>
        <v>4.9999999999999996E-5</v>
      </c>
      <c r="B144">
        <v>40</v>
      </c>
      <c r="C144">
        <f>((A144)^3-(A144-2*Assumptions!$B$3*Assumptions!$B$4*B144*24*365*3600)^3)/(A144)^3*100</f>
        <v>57.658859422422026</v>
      </c>
      <c r="D144">
        <f>Assumptions!$B$5*C144/100</f>
        <v>0.16836386951347229</v>
      </c>
    </row>
    <row r="145" spans="1:4">
      <c r="A145">
        <f t="shared" si="2"/>
        <v>4.9999999999999996E-5</v>
      </c>
      <c r="B145">
        <v>41</v>
      </c>
      <c r="C145">
        <f>((A145)^3-(A145-2*Assumptions!$B$3*Assumptions!$B$4*B145*24*365*3600)^3)/(A145)^3*100</f>
        <v>58.703548707255159</v>
      </c>
      <c r="D145">
        <f>Assumptions!$B$5*C145/100</f>
        <v>0.17141436222518502</v>
      </c>
    </row>
    <row r="146" spans="1:4">
      <c r="A146">
        <f t="shared" si="2"/>
        <v>4.9999999999999996E-5</v>
      </c>
      <c r="B146">
        <v>42</v>
      </c>
      <c r="C146">
        <f>((A146)^3-(A146-2*Assumptions!$B$3*Assumptions!$B$4*B146*24*365*3600)^3)/(A146)^3*100</f>
        <v>59.730911246564446</v>
      </c>
      <c r="D146">
        <f>Assumptions!$B$5*C146/100</f>
        <v>0.17441426083996817</v>
      </c>
    </row>
    <row r="147" spans="1:4">
      <c r="A147">
        <f t="shared" si="2"/>
        <v>4.9999999999999996E-5</v>
      </c>
      <c r="B147">
        <v>43</v>
      </c>
      <c r="C147">
        <f>((A147)^3-(A147-2*Assumptions!$B$3*Assumptions!$B$4*B147*24*365*3600)^3)/(A147)^3*100</f>
        <v>60.741091932048441</v>
      </c>
      <c r="D147">
        <f>Assumptions!$B$5*C147/100</f>
        <v>0.17736398844158141</v>
      </c>
    </row>
    <row r="148" spans="1:4">
      <c r="A148">
        <f t="shared" si="2"/>
        <v>4.9999999999999996E-5</v>
      </c>
      <c r="B148">
        <v>44</v>
      </c>
      <c r="C148">
        <f>((A148)^3-(A148-2*Assumptions!$B$3*Assumptions!$B$4*B148*24*365*3600)^3)/(A148)^3*100</f>
        <v>61.734235655405712</v>
      </c>
      <c r="D148">
        <f>Assumptions!$B$5*C148/100</f>
        <v>0.18026396811378467</v>
      </c>
    </row>
    <row r="149" spans="1:4">
      <c r="A149">
        <f t="shared" si="2"/>
        <v>4.9999999999999996E-5</v>
      </c>
      <c r="B149">
        <v>45</v>
      </c>
      <c r="C149">
        <f>((A149)^3-(A149-2*Assumptions!$B$3*Assumptions!$B$4*B149*24*365*3600)^3)/(A149)^3*100</f>
        <v>62.710487308334841</v>
      </c>
      <c r="D149">
        <f>Assumptions!$B$5*C149/100</f>
        <v>0.18311462294033773</v>
      </c>
    </row>
    <row r="150" spans="1:4">
      <c r="A150">
        <f t="shared" si="2"/>
        <v>4.9999999999999996E-5</v>
      </c>
      <c r="B150">
        <v>46</v>
      </c>
      <c r="C150">
        <f>((A150)^3-(A150-2*Assumptions!$B$3*Assumptions!$B$4*B150*24*365*3600)^3)/(A150)^3*100</f>
        <v>63.669991782534396</v>
      </c>
      <c r="D150">
        <f>Assumptions!$B$5*C150/100</f>
        <v>0.18591637600500044</v>
      </c>
    </row>
    <row r="151" spans="1:4">
      <c r="A151">
        <f t="shared" si="2"/>
        <v>4.9999999999999996E-5</v>
      </c>
      <c r="B151">
        <v>47</v>
      </c>
      <c r="C151">
        <f>((A151)^3-(A151-2*Assumptions!$B$3*Assumptions!$B$4*B151*24*365*3600)^3)/(A151)^3*100</f>
        <v>64.612893969702895</v>
      </c>
      <c r="D151">
        <f>Assumptions!$B$5*C151/100</f>
        <v>0.18866965039153244</v>
      </c>
    </row>
    <row r="152" spans="1:4">
      <c r="A152">
        <f t="shared" si="2"/>
        <v>4.9999999999999996E-5</v>
      </c>
      <c r="B152">
        <v>48</v>
      </c>
      <c r="C152">
        <f>((A152)^3-(A152-2*Assumptions!$B$3*Assumptions!$B$4*B152*24*365*3600)^3)/(A152)^3*100</f>
        <v>65.539338761538914</v>
      </c>
      <c r="D152">
        <f>Assumptions!$B$5*C152/100</f>
        <v>0.19137486918369362</v>
      </c>
    </row>
    <row r="153" spans="1:4">
      <c r="A153">
        <f t="shared" si="2"/>
        <v>4.9999999999999996E-5</v>
      </c>
      <c r="B153">
        <v>49</v>
      </c>
      <c r="C153">
        <f>((A153)^3-(A153-2*Assumptions!$B$3*Assumptions!$B$4*B153*24*365*3600)^3)/(A153)^3*100</f>
        <v>66.449471049741078</v>
      </c>
      <c r="D153">
        <f>Assumptions!$B$5*C153/100</f>
        <v>0.19403245546524392</v>
      </c>
    </row>
    <row r="154" spans="1:4">
      <c r="A154">
        <f t="shared" si="2"/>
        <v>4.9999999999999996E-5</v>
      </c>
      <c r="B154">
        <v>50</v>
      </c>
      <c r="C154">
        <f>((A154)^3-(A154-2*Assumptions!$B$3*Assumptions!$B$4*B154*24*365*3600)^3)/(A154)^3*100</f>
        <v>67.343435726007911</v>
      </c>
      <c r="D154">
        <f>Assumptions!$B$5*C154/100</f>
        <v>0.19664283231994306</v>
      </c>
    </row>
    <row r="155" spans="1:4">
      <c r="A155">
        <f t="shared" si="2"/>
        <v>4.9999999999999996E-5</v>
      </c>
      <c r="B155">
        <v>0</v>
      </c>
      <c r="C155">
        <f>((A155)^3-(A155-2*Assumptions!$B$3*Assumptions!$B$4*B155*24*365*3600)^3)/(A155)^3*100</f>
        <v>0</v>
      </c>
      <c r="D155">
        <f>Assumptions!$B$5*C155/100</f>
        <v>0</v>
      </c>
    </row>
    <row r="156" spans="1:4">
      <c r="A156">
        <f t="shared" si="2"/>
        <v>4.9999999999999996E-5</v>
      </c>
      <c r="B156">
        <v>1</v>
      </c>
      <c r="C156">
        <f>((A156)^3-(A156-2*Assumptions!$B$3*Assumptions!$B$4*B156*24*365*3600)^3)/(A156)^3*100</f>
        <v>1.8565702986113062</v>
      </c>
      <c r="D156">
        <f>Assumptions!$B$5*C156/100</f>
        <v>5.4211852719450136E-3</v>
      </c>
    </row>
    <row r="157" spans="1:4">
      <c r="A157">
        <f t="shared" si="2"/>
        <v>4.9999999999999996E-5</v>
      </c>
      <c r="B157">
        <v>2</v>
      </c>
      <c r="C157">
        <f>((A157)^3-(A157-2*Assumptions!$B$3*Assumptions!$B$4*B157*24*365*3600)^3)/(A157)^3*100</f>
        <v>3.6900181837561061</v>
      </c>
      <c r="D157">
        <f>Assumptions!$B$5*C157/100</f>
        <v>1.0774853096567829E-2</v>
      </c>
    </row>
    <row r="158" spans="1:4">
      <c r="A158">
        <f t="shared" si="2"/>
        <v>4.9999999999999996E-5</v>
      </c>
      <c r="B158">
        <v>3</v>
      </c>
      <c r="C158">
        <f>((A158)^3-(A158-2*Assumptions!$B$3*Assumptions!$B$4*B158*24*365*3600)^3)/(A158)^3*100</f>
        <v>5.5004885471330329</v>
      </c>
      <c r="D158">
        <f>Assumptions!$B$5*C158/100</f>
        <v>1.6061426557628454E-2</v>
      </c>
    </row>
    <row r="159" spans="1:4">
      <c r="A159">
        <f t="shared" si="2"/>
        <v>4.9999999999999996E-5</v>
      </c>
      <c r="B159">
        <v>4</v>
      </c>
      <c r="C159">
        <f>((A159)^3-(A159-2*Assumptions!$B$3*Assumptions!$B$4*B159*24*365*3600)^3)/(A159)^3*100</f>
        <v>7.288126280440582</v>
      </c>
      <c r="D159">
        <f>Assumptions!$B$5*C159/100</f>
        <v>2.1281328738886499E-2</v>
      </c>
    </row>
    <row r="160" spans="1:4">
      <c r="A160">
        <f t="shared" si="2"/>
        <v>4.9999999999999996E-5</v>
      </c>
      <c r="B160">
        <v>5</v>
      </c>
      <c r="C160">
        <f>((A160)^3-(A160-2*Assumptions!$B$3*Assumptions!$B$4*B160*24*365*3600)^3)/(A160)^3*100</f>
        <v>9.0530762753773075</v>
      </c>
      <c r="D160">
        <f>Assumptions!$B$5*C160/100</f>
        <v>2.6434982724101736E-2</v>
      </c>
    </row>
    <row r="161" spans="1:4">
      <c r="A161">
        <f t="shared" si="2"/>
        <v>4.9999999999999996E-5</v>
      </c>
      <c r="B161">
        <v>6</v>
      </c>
      <c r="C161">
        <f>((A161)^3-(A161-2*Assumptions!$B$3*Assumptions!$B$4*B161*24*365*3600)^3)/(A161)^3*100</f>
        <v>10.795483423641821</v>
      </c>
      <c r="D161">
        <f>Assumptions!$B$5*C161/100</f>
        <v>3.1522811597034114E-2</v>
      </c>
    </row>
    <row r="162" spans="1:4">
      <c r="A162">
        <f t="shared" si="2"/>
        <v>4.9999999999999996E-5</v>
      </c>
      <c r="B162">
        <v>7</v>
      </c>
      <c r="C162">
        <f>((A162)^3-(A162-2*Assumptions!$B$3*Assumptions!$B$4*B162*24*365*3600)^3)/(A162)^3*100</f>
        <v>12.515492616932718</v>
      </c>
      <c r="D162">
        <f>Assumptions!$B$5*C162/100</f>
        <v>3.6545238441443535E-2</v>
      </c>
    </row>
    <row r="163" spans="1:4">
      <c r="A163">
        <f t="shared" si="2"/>
        <v>4.9999999999999996E-5</v>
      </c>
      <c r="B163">
        <v>8</v>
      </c>
      <c r="C163">
        <f>((A163)^3-(A163-2*Assumptions!$B$3*Assumptions!$B$4*B163*24*365*3600)^3)/(A163)^3*100</f>
        <v>14.213248746948477</v>
      </c>
      <c r="D163">
        <f>Assumptions!$B$5*C163/100</f>
        <v>4.1502686341089549E-2</v>
      </c>
    </row>
    <row r="164" spans="1:4">
      <c r="A164">
        <f t="shared" si="2"/>
        <v>4.9999999999999996E-5</v>
      </c>
      <c r="B164">
        <v>9</v>
      </c>
      <c r="C164">
        <f>((A164)^3-(A164-2*Assumptions!$B$3*Assumptions!$B$4*B164*24*365*3600)^3)/(A164)^3*100</f>
        <v>15.888896705387726</v>
      </c>
      <c r="D164">
        <f>Assumptions!$B$5*C164/100</f>
        <v>4.6395578379732162E-2</v>
      </c>
    </row>
    <row r="165" spans="1:4">
      <c r="A165">
        <f t="shared" si="2"/>
        <v>4.9999999999999996E-5</v>
      </c>
      <c r="B165">
        <v>10</v>
      </c>
      <c r="C165">
        <f>((A165)^3-(A165-2*Assumptions!$B$3*Assumptions!$B$4*B165*24*365*3600)^3)/(A165)^3*100</f>
        <v>17.542581383948999</v>
      </c>
      <c r="D165">
        <f>Assumptions!$B$5*C165/100</f>
        <v>5.1224337641131074E-2</v>
      </c>
    </row>
    <row r="166" spans="1:4">
      <c r="A166">
        <f t="shared" si="2"/>
        <v>4.9999999999999996E-5</v>
      </c>
      <c r="B166">
        <v>11</v>
      </c>
      <c r="C166">
        <f>((A166)^3-(A166-2*Assumptions!$B$3*Assumptions!$B$4*B166*24*365*3600)^3)/(A166)^3*100</f>
        <v>19.174447674330906</v>
      </c>
      <c r="D166">
        <f>Assumptions!$B$5*C166/100</f>
        <v>5.5989387209046247E-2</v>
      </c>
    </row>
    <row r="167" spans="1:4">
      <c r="A167">
        <f t="shared" si="2"/>
        <v>4.9999999999999996E-5</v>
      </c>
      <c r="B167">
        <v>12</v>
      </c>
      <c r="C167">
        <f>((A167)^3-(A167-2*Assumptions!$B$3*Assumptions!$B$4*B167*24*365*3600)^3)/(A167)^3*100</f>
        <v>20.784640468231952</v>
      </c>
      <c r="D167">
        <f>Assumptions!$B$5*C167/100</f>
        <v>6.06911501672373E-2</v>
      </c>
    </row>
    <row r="168" spans="1:4">
      <c r="A168">
        <f t="shared" si="2"/>
        <v>4.9999999999999996E-5</v>
      </c>
      <c r="B168">
        <v>13</v>
      </c>
      <c r="C168">
        <f>((A168)^3-(A168-2*Assumptions!$B$3*Assumptions!$B$4*B168*24*365*3600)^3)/(A168)^3*100</f>
        <v>22.37330465735074</v>
      </c>
      <c r="D168">
        <f>Assumptions!$B$5*C168/100</f>
        <v>6.533004959946416E-2</v>
      </c>
    </row>
    <row r="169" spans="1:4">
      <c r="A169">
        <f t="shared" ref="A169:A205" si="3">50*10^-6</f>
        <v>4.9999999999999996E-5</v>
      </c>
      <c r="B169">
        <v>14</v>
      </c>
      <c r="C169">
        <f>((A169)^3-(A169-2*Assumptions!$B$3*Assumptions!$B$4*B169*24*365*3600)^3)/(A169)^3*100</f>
        <v>23.940585133385859</v>
      </c>
      <c r="D169">
        <f>Assumptions!$B$5*C169/100</f>
        <v>6.9906508589486716E-2</v>
      </c>
    </row>
    <row r="170" spans="1:4">
      <c r="A170">
        <f t="shared" si="3"/>
        <v>4.9999999999999996E-5</v>
      </c>
      <c r="B170">
        <v>15</v>
      </c>
      <c r="C170">
        <f>((A170)^3-(A170-2*Assumptions!$B$3*Assumptions!$B$4*B170*24*365*3600)^3)/(A170)^3*100</f>
        <v>25.486626788035814</v>
      </c>
      <c r="D170">
        <f>Assumptions!$B$5*C170/100</f>
        <v>7.4420950221064569E-2</v>
      </c>
    </row>
    <row r="171" spans="1:4">
      <c r="A171">
        <f t="shared" si="3"/>
        <v>4.9999999999999996E-5</v>
      </c>
      <c r="B171">
        <v>16</v>
      </c>
      <c r="C171">
        <f>((A171)^3-(A171-2*Assumptions!$B$3*Assumptions!$B$4*B171*24*365*3600)^3)/(A171)^3*100</f>
        <v>27.011574512999204</v>
      </c>
      <c r="D171">
        <f>Assumptions!$B$5*C171/100</f>
        <v>7.8873797577957663E-2</v>
      </c>
    </row>
    <row r="172" spans="1:4">
      <c r="A172">
        <f t="shared" si="3"/>
        <v>4.9999999999999996E-5</v>
      </c>
      <c r="B172">
        <v>17</v>
      </c>
      <c r="C172">
        <f>((A172)^3-(A172-2*Assumptions!$B$3*Assumptions!$B$4*B172*24*365*3600)^3)/(A172)^3*100</f>
        <v>28.515573199974583</v>
      </c>
      <c r="D172">
        <f>Assumptions!$B$5*C172/100</f>
        <v>8.3265473743925775E-2</v>
      </c>
    </row>
    <row r="173" spans="1:4">
      <c r="A173">
        <f t="shared" si="3"/>
        <v>4.9999999999999996E-5</v>
      </c>
      <c r="B173">
        <v>18</v>
      </c>
      <c r="C173">
        <f>((A173)^3-(A173-2*Assumptions!$B$3*Assumptions!$B$4*B173*24*365*3600)^3)/(A173)^3*100</f>
        <v>29.998767740660554</v>
      </c>
      <c r="D173">
        <f>Assumptions!$B$5*C173/100</f>
        <v>8.7596401802728818E-2</v>
      </c>
    </row>
    <row r="174" spans="1:4">
      <c r="A174">
        <f t="shared" si="3"/>
        <v>4.9999999999999996E-5</v>
      </c>
      <c r="B174">
        <v>19</v>
      </c>
      <c r="C174">
        <f>((A174)^3-(A174-2*Assumptions!$B$3*Assumptions!$B$4*B174*24*365*3600)^3)/(A174)^3*100</f>
        <v>31.461303026755633</v>
      </c>
      <c r="D174">
        <f>Assumptions!$B$5*C174/100</f>
        <v>9.1867004838126445E-2</v>
      </c>
    </row>
    <row r="175" spans="1:4">
      <c r="A175">
        <f t="shared" si="3"/>
        <v>4.9999999999999996E-5</v>
      </c>
      <c r="B175">
        <v>20</v>
      </c>
      <c r="C175">
        <f>((A175)^3-(A175-2*Assumptions!$B$3*Assumptions!$B$4*B175*24*365*3600)^3)/(A175)^3*100</f>
        <v>32.903323949958441</v>
      </c>
      <c r="D175">
        <f>Assumptions!$B$5*C175/100</f>
        <v>9.607770593387864E-2</v>
      </c>
    </row>
    <row r="176" spans="1:4">
      <c r="A176">
        <f t="shared" si="3"/>
        <v>4.9999999999999996E-5</v>
      </c>
      <c r="B176">
        <v>21</v>
      </c>
      <c r="C176">
        <f>((A176)^3-(A176-2*Assumptions!$B$3*Assumptions!$B$4*B176*24*365*3600)^3)/(A176)^3*100</f>
        <v>34.324975401967478</v>
      </c>
      <c r="D176">
        <f>Assumptions!$B$5*C176/100</f>
        <v>0.10022892817374503</v>
      </c>
    </row>
    <row r="177" spans="1:4">
      <c r="A177">
        <f t="shared" si="3"/>
        <v>4.9999999999999996E-5</v>
      </c>
      <c r="B177">
        <v>22</v>
      </c>
      <c r="C177">
        <f>((A177)^3-(A177-2*Assumptions!$B$3*Assumptions!$B$4*B177*24*365*3600)^3)/(A177)^3*100</f>
        <v>35.726402274481359</v>
      </c>
      <c r="D177">
        <f>Assumptions!$B$5*C177/100</f>
        <v>0.10432109464148556</v>
      </c>
    </row>
    <row r="178" spans="1:4">
      <c r="A178">
        <f t="shared" si="3"/>
        <v>4.9999999999999996E-5</v>
      </c>
      <c r="B178">
        <v>23</v>
      </c>
      <c r="C178">
        <f>((A178)^3-(A178-2*Assumptions!$B$3*Assumptions!$B$4*B178*24*365*3600)^3)/(A178)^3*100</f>
        <v>37.107749459198658</v>
      </c>
      <c r="D178">
        <f>Assumptions!$B$5*C178/100</f>
        <v>0.10835462842086008</v>
      </c>
    </row>
    <row r="179" spans="1:4">
      <c r="A179">
        <f t="shared" si="3"/>
        <v>4.9999999999999996E-5</v>
      </c>
      <c r="B179">
        <v>24</v>
      </c>
      <c r="C179">
        <f>((A179)^3-(A179-2*Assumptions!$B$3*Assumptions!$B$4*B179*24*365*3600)^3)/(A179)^3*100</f>
        <v>38.469161847817887</v>
      </c>
      <c r="D179">
        <f>Assumptions!$B$5*C179/100</f>
        <v>0.11232995259562822</v>
      </c>
    </row>
    <row r="180" spans="1:4">
      <c r="A180">
        <f t="shared" si="3"/>
        <v>4.9999999999999996E-5</v>
      </c>
      <c r="B180">
        <v>25</v>
      </c>
      <c r="C180">
        <f>((A180)^3-(A180-2*Assumptions!$B$3*Assumptions!$B$4*B180*24*365*3600)^3)/(A180)^3*100</f>
        <v>39.810784332037635</v>
      </c>
      <c r="D180">
        <f>Assumptions!$B$5*C180/100</f>
        <v>0.11624749024954989</v>
      </c>
    </row>
    <row r="181" spans="1:4">
      <c r="A181">
        <f t="shared" si="3"/>
        <v>4.9999999999999996E-5</v>
      </c>
      <c r="B181">
        <v>26</v>
      </c>
      <c r="C181">
        <f>((A181)^3-(A181-2*Assumptions!$B$3*Assumptions!$B$4*B181*24*365*3600)^3)/(A181)^3*100</f>
        <v>41.132761803556491</v>
      </c>
      <c r="D181">
        <f>Assumptions!$B$5*C181/100</f>
        <v>0.12010766446638495</v>
      </c>
    </row>
    <row r="182" spans="1:4">
      <c r="A182">
        <f t="shared" si="3"/>
        <v>4.9999999999999996E-5</v>
      </c>
      <c r="B182">
        <v>27</v>
      </c>
      <c r="C182">
        <f>((A182)^3-(A182-2*Assumptions!$B$3*Assumptions!$B$4*B182*24*365*3600)^3)/(A182)^3*100</f>
        <v>42.435239154073003</v>
      </c>
      <c r="D182">
        <f>Assumptions!$B$5*C182/100</f>
        <v>0.12391089832989316</v>
      </c>
    </row>
    <row r="183" spans="1:4">
      <c r="A183">
        <f t="shared" si="3"/>
        <v>4.9999999999999996E-5</v>
      </c>
      <c r="B183">
        <v>28</v>
      </c>
      <c r="C183">
        <f>((A183)^3-(A183-2*Assumptions!$B$3*Assumptions!$B$4*B183*24*365*3600)^3)/(A183)^3*100</f>
        <v>43.718361275285751</v>
      </c>
      <c r="D183">
        <f>Assumptions!$B$5*C183/100</f>
        <v>0.12765761492383437</v>
      </c>
    </row>
    <row r="184" spans="1:4">
      <c r="A184">
        <f t="shared" si="3"/>
        <v>4.9999999999999996E-5</v>
      </c>
      <c r="B184">
        <v>29</v>
      </c>
      <c r="C184">
        <f>((A184)^3-(A184-2*Assumptions!$B$3*Assumptions!$B$4*B184*24*365*3600)^3)/(A184)^3*100</f>
        <v>44.98227305889327</v>
      </c>
      <c r="D184">
        <f>Assumptions!$B$5*C184/100</f>
        <v>0.13134823733196835</v>
      </c>
    </row>
    <row r="185" spans="1:4">
      <c r="A185">
        <f t="shared" si="3"/>
        <v>4.9999999999999996E-5</v>
      </c>
      <c r="B185">
        <v>30</v>
      </c>
      <c r="C185">
        <f>((A185)^3-(A185-2*Assumptions!$B$3*Assumptions!$B$4*B185*24*365*3600)^3)/(A185)^3*100</f>
        <v>46.227119396594148</v>
      </c>
      <c r="D185">
        <f>Assumptions!$B$5*C185/100</f>
        <v>0.13498318863805492</v>
      </c>
    </row>
    <row r="186" spans="1:4">
      <c r="A186">
        <f t="shared" si="3"/>
        <v>4.9999999999999996E-5</v>
      </c>
      <c r="B186">
        <v>31</v>
      </c>
      <c r="C186">
        <f>((A186)^3-(A186-2*Assumptions!$B$3*Assumptions!$B$4*B186*24*365*3600)^3)/(A186)^3*100</f>
        <v>47.453045180086967</v>
      </c>
      <c r="D186">
        <f>Assumptions!$B$5*C186/100</f>
        <v>0.13856289192585394</v>
      </c>
    </row>
    <row r="187" spans="1:4">
      <c r="A187">
        <f t="shared" si="3"/>
        <v>4.9999999999999996E-5</v>
      </c>
      <c r="B187">
        <v>32</v>
      </c>
      <c r="C187">
        <f>((A187)^3-(A187-2*Assumptions!$B$3*Assumptions!$B$4*B187*24*365*3600)^3)/(A187)^3*100</f>
        <v>48.660195301070246</v>
      </c>
      <c r="D187">
        <f>Assumptions!$B$5*C187/100</f>
        <v>0.14208777027912511</v>
      </c>
    </row>
    <row r="188" spans="1:4">
      <c r="A188">
        <f t="shared" si="3"/>
        <v>4.9999999999999996E-5</v>
      </c>
      <c r="B188">
        <v>33</v>
      </c>
      <c r="C188">
        <f>((A188)^3-(A188-2*Assumptions!$B$3*Assumptions!$B$4*B188*24*365*3600)^3)/(A188)^3*100</f>
        <v>49.848714651242595</v>
      </c>
      <c r="D188">
        <f>Assumptions!$B$5*C188/100</f>
        <v>0.14555824678162838</v>
      </c>
    </row>
    <row r="189" spans="1:4">
      <c r="A189">
        <f t="shared" si="3"/>
        <v>4.9999999999999996E-5</v>
      </c>
      <c r="B189">
        <v>34</v>
      </c>
      <c r="C189">
        <f>((A189)^3-(A189-2*Assumptions!$B$3*Assumptions!$B$4*B189*24*365*3600)^3)/(A189)^3*100</f>
        <v>51.018748122302547</v>
      </c>
      <c r="D189">
        <f>Assumptions!$B$5*C189/100</f>
        <v>0.14897474451712342</v>
      </c>
    </row>
    <row r="190" spans="1:4">
      <c r="A190">
        <f t="shared" si="3"/>
        <v>4.9999999999999996E-5</v>
      </c>
      <c r="B190">
        <v>35</v>
      </c>
      <c r="C190">
        <f>((A190)^3-(A190-2*Assumptions!$B$3*Assumptions!$B$4*B190*24*365*3600)^3)/(A190)^3*100</f>
        <v>52.170440605948684</v>
      </c>
      <c r="D190">
        <f>Assumptions!$B$5*C190/100</f>
        <v>0.15233768656937013</v>
      </c>
    </row>
    <row r="191" spans="1:4">
      <c r="A191">
        <f t="shared" si="3"/>
        <v>4.9999999999999996E-5</v>
      </c>
      <c r="B191">
        <v>36</v>
      </c>
      <c r="C191">
        <f>((A191)^3-(A191-2*Assumptions!$B$3*Assumptions!$B$4*B191*24*365*3600)^3)/(A191)^3*100</f>
        <v>53.30393699387961</v>
      </c>
      <c r="D191">
        <f>Assumptions!$B$5*C191/100</f>
        <v>0.15564749602212846</v>
      </c>
    </row>
    <row r="192" spans="1:4">
      <c r="A192">
        <f t="shared" si="3"/>
        <v>4.9999999999999996E-5</v>
      </c>
      <c r="B192">
        <v>37</v>
      </c>
      <c r="C192">
        <f>((A192)^3-(A192-2*Assumptions!$B$3*Assumptions!$B$4*B192*24*365*3600)^3)/(A192)^3*100</f>
        <v>54.419382177793821</v>
      </c>
      <c r="D192">
        <f>Assumptions!$B$5*C192/100</f>
        <v>0.15890459595915796</v>
      </c>
    </row>
    <row r="193" spans="1:4">
      <c r="A193">
        <f t="shared" si="3"/>
        <v>4.9999999999999996E-5</v>
      </c>
      <c r="B193">
        <v>38</v>
      </c>
      <c r="C193">
        <f>((A193)^3-(A193-2*Assumptions!$B$3*Assumptions!$B$4*B193*24*365*3600)^3)/(A193)^3*100</f>
        <v>55.5169210493899</v>
      </c>
      <c r="D193">
        <f>Assumptions!$B$5*C193/100</f>
        <v>0.16210940946421851</v>
      </c>
    </row>
    <row r="194" spans="1:4">
      <c r="A194">
        <f t="shared" si="3"/>
        <v>4.9999999999999996E-5</v>
      </c>
      <c r="B194">
        <v>39</v>
      </c>
      <c r="C194">
        <f>((A194)^3-(A194-2*Assumptions!$B$3*Assumptions!$B$4*B194*24*365*3600)^3)/(A194)^3*100</f>
        <v>56.596698500366472</v>
      </c>
      <c r="D194">
        <f>Assumptions!$B$5*C194/100</f>
        <v>0.16526235962107008</v>
      </c>
    </row>
    <row r="195" spans="1:4">
      <c r="A195">
        <f t="shared" si="3"/>
        <v>4.9999999999999996E-5</v>
      </c>
      <c r="B195">
        <v>40</v>
      </c>
      <c r="C195">
        <f>((A195)^3-(A195-2*Assumptions!$B$3*Assumptions!$B$4*B195*24*365*3600)^3)/(A195)^3*100</f>
        <v>57.658859422422026</v>
      </c>
      <c r="D195">
        <f>Assumptions!$B$5*C195/100</f>
        <v>0.16836386951347229</v>
      </c>
    </row>
    <row r="196" spans="1:4">
      <c r="A196">
        <f t="shared" si="3"/>
        <v>4.9999999999999996E-5</v>
      </c>
      <c r="B196">
        <v>41</v>
      </c>
      <c r="C196">
        <f>((A196)^3-(A196-2*Assumptions!$B$3*Assumptions!$B$4*B196*24*365*3600)^3)/(A196)^3*100</f>
        <v>58.703548707255159</v>
      </c>
      <c r="D196">
        <f>Assumptions!$B$5*C196/100</f>
        <v>0.17141436222518502</v>
      </c>
    </row>
    <row r="197" spans="1:4">
      <c r="A197">
        <f t="shared" si="3"/>
        <v>4.9999999999999996E-5</v>
      </c>
      <c r="B197">
        <v>42</v>
      </c>
      <c r="C197">
        <f>((A197)^3-(A197-2*Assumptions!$B$3*Assumptions!$B$4*B197*24*365*3600)^3)/(A197)^3*100</f>
        <v>59.730911246564446</v>
      </c>
      <c r="D197">
        <f>Assumptions!$B$5*C197/100</f>
        <v>0.17441426083996817</v>
      </c>
    </row>
    <row r="198" spans="1:4">
      <c r="A198">
        <f t="shared" si="3"/>
        <v>4.9999999999999996E-5</v>
      </c>
      <c r="B198">
        <v>43</v>
      </c>
      <c r="C198">
        <f>((A198)^3-(A198-2*Assumptions!$B$3*Assumptions!$B$4*B198*24*365*3600)^3)/(A198)^3*100</f>
        <v>60.741091932048441</v>
      </c>
      <c r="D198">
        <f>Assumptions!$B$5*C198/100</f>
        <v>0.17736398844158141</v>
      </c>
    </row>
    <row r="199" spans="1:4">
      <c r="A199">
        <f t="shared" si="3"/>
        <v>4.9999999999999996E-5</v>
      </c>
      <c r="B199">
        <v>44</v>
      </c>
      <c r="C199">
        <f>((A199)^3-(A199-2*Assumptions!$B$3*Assumptions!$B$4*B199*24*365*3600)^3)/(A199)^3*100</f>
        <v>61.734235655405712</v>
      </c>
      <c r="D199">
        <f>Assumptions!$B$5*C199/100</f>
        <v>0.18026396811378467</v>
      </c>
    </row>
    <row r="200" spans="1:4">
      <c r="A200">
        <f t="shared" si="3"/>
        <v>4.9999999999999996E-5</v>
      </c>
      <c r="B200">
        <v>45</v>
      </c>
      <c r="C200">
        <f>((A200)^3-(A200-2*Assumptions!$B$3*Assumptions!$B$4*B200*24*365*3600)^3)/(A200)^3*100</f>
        <v>62.710487308334841</v>
      </c>
      <c r="D200">
        <f>Assumptions!$B$5*C200/100</f>
        <v>0.18311462294033773</v>
      </c>
    </row>
    <row r="201" spans="1:4">
      <c r="A201">
        <f t="shared" si="3"/>
        <v>4.9999999999999996E-5</v>
      </c>
      <c r="B201">
        <v>46</v>
      </c>
      <c r="C201">
        <f>((A201)^3-(A201-2*Assumptions!$B$3*Assumptions!$B$4*B201*24*365*3600)^3)/(A201)^3*100</f>
        <v>63.669991782534396</v>
      </c>
      <c r="D201">
        <f>Assumptions!$B$5*C201/100</f>
        <v>0.18591637600500044</v>
      </c>
    </row>
    <row r="202" spans="1:4">
      <c r="A202">
        <f t="shared" si="3"/>
        <v>4.9999999999999996E-5</v>
      </c>
      <c r="B202">
        <v>47</v>
      </c>
      <c r="C202">
        <f>((A202)^3-(A202-2*Assumptions!$B$3*Assumptions!$B$4*B202*24*365*3600)^3)/(A202)^3*100</f>
        <v>64.612893969702895</v>
      </c>
      <c r="D202">
        <f>Assumptions!$B$5*C202/100</f>
        <v>0.18866965039153244</v>
      </c>
    </row>
    <row r="203" spans="1:4">
      <c r="A203">
        <f t="shared" si="3"/>
        <v>4.9999999999999996E-5</v>
      </c>
      <c r="B203">
        <v>48</v>
      </c>
      <c r="C203">
        <f>((A203)^3-(A203-2*Assumptions!$B$3*Assumptions!$B$4*B203*24*365*3600)^3)/(A203)^3*100</f>
        <v>65.539338761538914</v>
      </c>
      <c r="D203">
        <f>Assumptions!$B$5*C203/100</f>
        <v>0.19137486918369362</v>
      </c>
    </row>
    <row r="204" spans="1:4">
      <c r="A204">
        <f t="shared" si="3"/>
        <v>4.9999999999999996E-5</v>
      </c>
      <c r="B204">
        <v>49</v>
      </c>
      <c r="C204">
        <f>((A204)^3-(A204-2*Assumptions!$B$3*Assumptions!$B$4*B204*24*365*3600)^3)/(A204)^3*100</f>
        <v>66.449471049741078</v>
      </c>
      <c r="D204">
        <f>Assumptions!$B$5*C204/100</f>
        <v>0.19403245546524392</v>
      </c>
    </row>
    <row r="205" spans="1:4">
      <c r="A205">
        <f t="shared" si="3"/>
        <v>4.9999999999999996E-5</v>
      </c>
      <c r="B205">
        <v>50</v>
      </c>
      <c r="C205">
        <f>((A205)^3-(A205-2*Assumptions!$B$3*Assumptions!$B$4*B205*24*365*3600)^3)/(A205)^3*100</f>
        <v>67.343435726007911</v>
      </c>
      <c r="D205">
        <f>Assumptions!$B$5*C205/100</f>
        <v>0.19664283231994306</v>
      </c>
    </row>
    <row r="206" spans="1:4">
      <c r="A206">
        <f>100*10^-6</f>
        <v>9.9999999999999991E-5</v>
      </c>
      <c r="B206">
        <v>0</v>
      </c>
      <c r="C206">
        <f>((A206)^3-(A206-2*Assumptions!$B$3*Assumptions!$B$4*B206*24*365*3600)^3)/(A206)^3*100</f>
        <v>0</v>
      </c>
      <c r="D206">
        <f>Assumptions!$B$5*C206/100</f>
        <v>0</v>
      </c>
    </row>
    <row r="207" spans="1:4">
      <c r="A207">
        <f t="shared" ref="A207:A272" si="4">100*10^-6</f>
        <v>9.9999999999999991E-5</v>
      </c>
      <c r="B207">
        <v>1</v>
      </c>
      <c r="C207">
        <f>((A207)^3-(A207-2*Assumptions!$B$3*Assumptions!$B$4*B207*24*365*3600)^3)/(A207)^3*100</f>
        <v>0.93118450672012598</v>
      </c>
      <c r="D207">
        <f>Assumptions!$B$5*C207/100</f>
        <v>2.7190587596227678E-3</v>
      </c>
    </row>
    <row r="208" spans="1:4">
      <c r="A208">
        <f t="shared" si="4"/>
        <v>9.9999999999999991E-5</v>
      </c>
      <c r="B208">
        <v>2</v>
      </c>
      <c r="C208">
        <f>((A208)^3-(A208-2*Assumptions!$B$3*Assumptions!$B$4*B208*24*365*3600)^3)/(A208)^3*100</f>
        <v>1.8565702986113062</v>
      </c>
      <c r="D208">
        <f>Assumptions!$B$5*C208/100</f>
        <v>5.4211852719450136E-3</v>
      </c>
    </row>
    <row r="209" spans="1:4">
      <c r="A209">
        <f t="shared" si="4"/>
        <v>9.9999999999999991E-5</v>
      </c>
      <c r="B209">
        <v>3</v>
      </c>
      <c r="C209">
        <f>((A209)^3-(A209-2*Assumptions!$B$3*Assumptions!$B$4*B209*24*365*3600)^3)/(A209)^3*100</f>
        <v>2.7761754871358595</v>
      </c>
      <c r="D209">
        <f>Assumptions!$B$5*C209/100</f>
        <v>8.1064324224367091E-3</v>
      </c>
    </row>
    <row r="210" spans="1:4">
      <c r="A210">
        <f t="shared" si="4"/>
        <v>9.9999999999999991E-5</v>
      </c>
      <c r="B210">
        <v>4</v>
      </c>
      <c r="C210">
        <f>((A210)^3-(A210-2*Assumptions!$B$3*Assumptions!$B$4*B210*24*365*3600)^3)/(A210)^3*100</f>
        <v>3.6900181837561061</v>
      </c>
      <c r="D210">
        <f>Assumptions!$B$5*C210/100</f>
        <v>1.0774853096567829E-2</v>
      </c>
    </row>
    <row r="211" spans="1:4">
      <c r="A211">
        <f t="shared" si="4"/>
        <v>9.9999999999999991E-5</v>
      </c>
      <c r="B211">
        <v>5</v>
      </c>
      <c r="C211">
        <f>((A211)^3-(A211-2*Assumptions!$B$3*Assumptions!$B$4*B211*24*365*3600)^3)/(A211)^3*100</f>
        <v>4.5981164999344442</v>
      </c>
      <c r="D211">
        <f>Assumptions!$B$5*C211/100</f>
        <v>1.3426500179808575E-2</v>
      </c>
    </row>
    <row r="212" spans="1:4">
      <c r="A212">
        <f t="shared" si="4"/>
        <v>9.9999999999999991E-5</v>
      </c>
      <c r="B212">
        <v>6</v>
      </c>
      <c r="C212">
        <f>((A212)^3-(A212-2*Assumptions!$B$3*Assumptions!$B$4*B212*24*365*3600)^3)/(A212)^3*100</f>
        <v>5.5004885471330329</v>
      </c>
      <c r="D212">
        <f>Assumptions!$B$5*C212/100</f>
        <v>1.6061426557628454E-2</v>
      </c>
    </row>
    <row r="213" spans="1:4">
      <c r="A213">
        <f t="shared" si="4"/>
        <v>9.9999999999999991E-5</v>
      </c>
      <c r="B213">
        <v>7</v>
      </c>
      <c r="C213">
        <f>((A213)^3-(A213-2*Assumptions!$B$3*Assumptions!$B$4*B213*24*365*3600)^3)/(A213)^3*100</f>
        <v>6.3971524368143129</v>
      </c>
      <c r="D213">
        <f>Assumptions!$B$5*C213/100</f>
        <v>1.8679685115497793E-2</v>
      </c>
    </row>
    <row r="214" spans="1:4">
      <c r="A214">
        <f t="shared" si="4"/>
        <v>9.9999999999999991E-5</v>
      </c>
      <c r="B214">
        <v>8</v>
      </c>
      <c r="C214">
        <f>((A214)^3-(A214-2*Assumptions!$B$3*Assumptions!$B$4*B214*24*365*3600)^3)/(A214)^3*100</f>
        <v>7.288126280440582</v>
      </c>
      <c r="D214">
        <f>Assumptions!$B$5*C214/100</f>
        <v>2.1281328738886499E-2</v>
      </c>
    </row>
    <row r="215" spans="1:4">
      <c r="A215">
        <f t="shared" si="4"/>
        <v>9.9999999999999991E-5</v>
      </c>
      <c r="B215">
        <v>9</v>
      </c>
      <c r="C215">
        <f>((A215)^3-(A215-2*Assumptions!$B$3*Assumptions!$B$4*B215*24*365*3600)^3)/(A215)^3*100</f>
        <v>8.1734281894741212</v>
      </c>
      <c r="D215">
        <f>Assumptions!$B$5*C215/100</f>
        <v>2.3866410313264433E-2</v>
      </c>
    </row>
    <row r="216" spans="1:4">
      <c r="A216">
        <f t="shared" si="4"/>
        <v>9.9999999999999991E-5</v>
      </c>
      <c r="B216">
        <v>10</v>
      </c>
      <c r="C216">
        <f>((A216)^3-(A216-2*Assumptions!$B$3*Assumptions!$B$4*B216*24*365*3600)^3)/(A216)^3*100</f>
        <v>9.0530762753773075</v>
      </c>
      <c r="D216">
        <f>Assumptions!$B$5*C216/100</f>
        <v>2.6434982724101736E-2</v>
      </c>
    </row>
    <row r="217" spans="1:4">
      <c r="A217">
        <f t="shared" si="4"/>
        <v>9.9999999999999991E-5</v>
      </c>
      <c r="B217">
        <v>11</v>
      </c>
      <c r="C217">
        <f>((A217)^3-(A217-2*Assumptions!$B$3*Assumptions!$B$4*B217*24*365*3600)^3)/(A217)^3*100</f>
        <v>9.9270886496124415</v>
      </c>
      <c r="D217">
        <f>Assumptions!$B$5*C217/100</f>
        <v>2.8987098856868329E-2</v>
      </c>
    </row>
    <row r="218" spans="1:4">
      <c r="A218">
        <f t="shared" si="4"/>
        <v>9.9999999999999991E-5</v>
      </c>
      <c r="B218">
        <v>12</v>
      </c>
      <c r="C218">
        <f>((A218)^3-(A218-2*Assumptions!$B$3*Assumptions!$B$4*B218*24*365*3600)^3)/(A218)^3*100</f>
        <v>10.795483423641821</v>
      </c>
      <c r="D218">
        <f>Assumptions!$B$5*C218/100</f>
        <v>3.1522811597034114E-2</v>
      </c>
    </row>
    <row r="219" spans="1:4">
      <c r="A219">
        <f t="shared" si="4"/>
        <v>9.9999999999999991E-5</v>
      </c>
      <c r="B219">
        <v>13</v>
      </c>
      <c r="C219">
        <f>((A219)^3-(A219-2*Assumptions!$B$3*Assumptions!$B$4*B219*24*365*3600)^3)/(A219)^3*100</f>
        <v>11.658278708927847</v>
      </c>
      <c r="D219">
        <f>Assumptions!$B$5*C219/100</f>
        <v>3.4042173830069314E-2</v>
      </c>
    </row>
    <row r="220" spans="1:4">
      <c r="A220">
        <f t="shared" si="4"/>
        <v>9.9999999999999991E-5</v>
      </c>
      <c r="B220">
        <v>14</v>
      </c>
      <c r="C220">
        <f>((A220)^3-(A220-2*Assumptions!$B$3*Assumptions!$B$4*B220*24*365*3600)^3)/(A220)^3*100</f>
        <v>12.515492616932718</v>
      </c>
      <c r="D220">
        <f>Assumptions!$B$5*C220/100</f>
        <v>3.6545238441443535E-2</v>
      </c>
    </row>
    <row r="221" spans="1:4">
      <c r="A221">
        <f t="shared" si="4"/>
        <v>9.9999999999999991E-5</v>
      </c>
      <c r="B221">
        <v>15</v>
      </c>
      <c r="C221">
        <f>((A221)^3-(A221-2*Assumptions!$B$3*Assumptions!$B$4*B221*24*365*3600)^3)/(A221)^3*100</f>
        <v>13.367143259118826</v>
      </c>
      <c r="D221">
        <f>Assumptions!$B$5*C221/100</f>
        <v>3.9032058316626969E-2</v>
      </c>
    </row>
    <row r="222" spans="1:4">
      <c r="A222">
        <f t="shared" si="4"/>
        <v>9.9999999999999991E-5</v>
      </c>
      <c r="B222">
        <v>16</v>
      </c>
      <c r="C222">
        <f>((A222)^3-(A222-2*Assumptions!$B$3*Assumptions!$B$4*B222*24*365*3600)^3)/(A222)^3*100</f>
        <v>14.213248746948477</v>
      </c>
      <c r="D222">
        <f>Assumptions!$B$5*C222/100</f>
        <v>4.1502686341089549E-2</v>
      </c>
    </row>
    <row r="223" spans="1:4">
      <c r="A223">
        <f t="shared" si="4"/>
        <v>9.9999999999999991E-5</v>
      </c>
      <c r="B223">
        <v>17</v>
      </c>
      <c r="C223">
        <f>((A223)^3-(A223-2*Assumptions!$B$3*Assumptions!$B$4*B223*24*365*3600)^3)/(A223)^3*100</f>
        <v>15.053827191884009</v>
      </c>
      <c r="D223">
        <f>Assumptions!$B$5*C223/100</f>
        <v>4.39571754003013E-2</v>
      </c>
    </row>
    <row r="224" spans="1:4">
      <c r="A224">
        <f t="shared" si="4"/>
        <v>9.9999999999999991E-5</v>
      </c>
      <c r="B224">
        <v>18</v>
      </c>
      <c r="C224">
        <f>((A224)^3-(A224-2*Assumptions!$B$3*Assumptions!$B$4*B224*24*365*3600)^3)/(A224)^3*100</f>
        <v>15.888896705387726</v>
      </c>
      <c r="D224">
        <f>Assumptions!$B$5*C224/100</f>
        <v>4.6395578379732162E-2</v>
      </c>
    </row>
    <row r="225" spans="1:4">
      <c r="A225">
        <f t="shared" si="4"/>
        <v>9.9999999999999991E-5</v>
      </c>
      <c r="B225">
        <v>19</v>
      </c>
      <c r="C225">
        <f>((A225)^3-(A225-2*Assumptions!$B$3*Assumptions!$B$4*B225*24*365*3600)^3)/(A225)^3*100</f>
        <v>16.718475398921953</v>
      </c>
      <c r="D225">
        <f>Assumptions!$B$5*C225/100</f>
        <v>4.8817948164852104E-2</v>
      </c>
    </row>
    <row r="226" spans="1:4">
      <c r="A226">
        <f t="shared" si="4"/>
        <v>9.9999999999999991E-5</v>
      </c>
      <c r="B226">
        <v>20</v>
      </c>
      <c r="C226">
        <f>((A226)^3-(A226-2*Assumptions!$B$3*Assumptions!$B$4*B226*24*365*3600)^3)/(A226)^3*100</f>
        <v>17.542581383948999</v>
      </c>
      <c r="D226">
        <f>Assumptions!$B$5*C226/100</f>
        <v>5.1224337641131074E-2</v>
      </c>
    </row>
    <row r="227" spans="1:4">
      <c r="A227">
        <f t="shared" si="4"/>
        <v>9.9999999999999991E-5</v>
      </c>
      <c r="B227">
        <v>21</v>
      </c>
      <c r="C227">
        <f>((A227)^3-(A227-2*Assumptions!$B$3*Assumptions!$B$4*B227*24*365*3600)^3)/(A227)^3*100</f>
        <v>18.361232771931228</v>
      </c>
      <c r="D227">
        <f>Assumptions!$B$5*C227/100</f>
        <v>5.3614799694039178E-2</v>
      </c>
    </row>
    <row r="228" spans="1:4">
      <c r="A228">
        <f t="shared" si="4"/>
        <v>9.9999999999999991E-5</v>
      </c>
      <c r="B228">
        <v>22</v>
      </c>
      <c r="C228">
        <f>((A228)^3-(A228-2*Assumptions!$B$3*Assumptions!$B$4*B228*24*365*3600)^3)/(A228)^3*100</f>
        <v>19.174447674330906</v>
      </c>
      <c r="D228">
        <f>Assumptions!$B$5*C228/100</f>
        <v>5.5989387209046247E-2</v>
      </c>
    </row>
    <row r="229" spans="1:4">
      <c r="A229">
        <f t="shared" si="4"/>
        <v>9.9999999999999991E-5</v>
      </c>
      <c r="B229">
        <v>23</v>
      </c>
      <c r="C229">
        <f>((A229)^3-(A229-2*Assumptions!$B$3*Assumptions!$B$4*B229*24*365*3600)^3)/(A229)^3*100</f>
        <v>19.982244202610371</v>
      </c>
      <c r="D229">
        <f>Assumptions!$B$5*C229/100</f>
        <v>5.8348153071622277E-2</v>
      </c>
    </row>
    <row r="230" spans="1:4">
      <c r="A230">
        <f t="shared" si="4"/>
        <v>9.9999999999999991E-5</v>
      </c>
      <c r="B230">
        <v>24</v>
      </c>
      <c r="C230">
        <f>((A230)^3-(A230-2*Assumptions!$B$3*Assumptions!$B$4*B230*24*365*3600)^3)/(A230)^3*100</f>
        <v>20.784640468231952</v>
      </c>
      <c r="D230">
        <f>Assumptions!$B$5*C230/100</f>
        <v>6.06911501672373E-2</v>
      </c>
    </row>
    <row r="231" spans="1:4">
      <c r="A231">
        <f t="shared" si="4"/>
        <v>9.9999999999999991E-5</v>
      </c>
      <c r="B231">
        <v>25</v>
      </c>
      <c r="C231">
        <f>((A231)^3-(A231-2*Assumptions!$B$3*Assumptions!$B$4*B231*24*365*3600)^3)/(A231)^3*100</f>
        <v>21.581654582657972</v>
      </c>
      <c r="D231">
        <f>Assumptions!$B$5*C231/100</f>
        <v>6.3018431381361276E-2</v>
      </c>
    </row>
    <row r="232" spans="1:4">
      <c r="A232">
        <f t="shared" si="4"/>
        <v>9.9999999999999991E-5</v>
      </c>
      <c r="B232">
        <v>26</v>
      </c>
      <c r="C232">
        <f>((A232)^3-(A232-2*Assumptions!$B$3*Assumptions!$B$4*B232*24*365*3600)^3)/(A232)^3*100</f>
        <v>22.37330465735074</v>
      </c>
      <c r="D232">
        <f>Assumptions!$B$5*C232/100</f>
        <v>6.533004959946416E-2</v>
      </c>
    </row>
    <row r="233" spans="1:4">
      <c r="A233">
        <f t="shared" si="4"/>
        <v>9.9999999999999991E-5</v>
      </c>
      <c r="B233">
        <v>27</v>
      </c>
      <c r="C233">
        <f>((A233)^3-(A233-2*Assumptions!$B$3*Assumptions!$B$4*B233*24*365*3600)^3)/(A233)^3*100</f>
        <v>23.159608803772581</v>
      </c>
      <c r="D233">
        <f>Assumptions!$B$5*C233/100</f>
        <v>6.7626057707015935E-2</v>
      </c>
    </row>
    <row r="234" spans="1:4">
      <c r="A234">
        <f t="shared" si="4"/>
        <v>9.9999999999999991E-5</v>
      </c>
      <c r="B234">
        <v>28</v>
      </c>
      <c r="C234">
        <f>((A234)^3-(A234-2*Assumptions!$B$3*Assumptions!$B$4*B234*24*365*3600)^3)/(A234)^3*100</f>
        <v>23.940585133385859</v>
      </c>
      <c r="D234">
        <f>Assumptions!$B$5*C234/100</f>
        <v>6.9906508589486716E-2</v>
      </c>
    </row>
    <row r="235" spans="1:4">
      <c r="A235">
        <f t="shared" si="4"/>
        <v>9.9999999999999991E-5</v>
      </c>
      <c r="B235">
        <v>29</v>
      </c>
      <c r="C235">
        <f>((A235)^3-(A235-2*Assumptions!$B$3*Assumptions!$B$4*B235*24*365*3600)^3)/(A235)^3*100</f>
        <v>24.716251757652792</v>
      </c>
      <c r="D235">
        <f>Assumptions!$B$5*C235/100</f>
        <v>7.2171455132346157E-2</v>
      </c>
    </row>
    <row r="236" spans="1:4">
      <c r="A236">
        <f t="shared" si="4"/>
        <v>9.9999999999999991E-5</v>
      </c>
      <c r="B236">
        <v>30</v>
      </c>
      <c r="C236">
        <f>((A236)^3-(A236-2*Assumptions!$B$3*Assumptions!$B$4*B236*24*365*3600)^3)/(A236)^3*100</f>
        <v>25.486626788035814</v>
      </c>
      <c r="D236">
        <f>Assumptions!$B$5*C236/100</f>
        <v>7.4420950221064569E-2</v>
      </c>
    </row>
    <row r="237" spans="1:4">
      <c r="A237">
        <f t="shared" si="4"/>
        <v>9.9999999999999991E-5</v>
      </c>
      <c r="B237">
        <v>31</v>
      </c>
      <c r="C237">
        <f>((A237)^3-(A237-2*Assumptions!$B$3*Assumptions!$B$4*B237*24*365*3600)^3)/(A237)^3*100</f>
        <v>26.251728335997161</v>
      </c>
      <c r="D237">
        <f>Assumptions!$B$5*C237/100</f>
        <v>7.6655046741111704E-2</v>
      </c>
    </row>
    <row r="238" spans="1:4">
      <c r="A238">
        <f t="shared" si="4"/>
        <v>9.9999999999999991E-5</v>
      </c>
      <c r="B238">
        <v>32</v>
      </c>
      <c r="C238">
        <f>((A238)^3-(A238-2*Assumptions!$B$3*Assumptions!$B$4*B238*24*365*3600)^3)/(A238)^3*100</f>
        <v>27.011574512999204</v>
      </c>
      <c r="D238">
        <f>Assumptions!$B$5*C238/100</f>
        <v>7.8873797577957663E-2</v>
      </c>
    </row>
    <row r="239" spans="1:4">
      <c r="A239">
        <f t="shared" si="4"/>
        <v>9.9999999999999991E-5</v>
      </c>
      <c r="B239">
        <v>33</v>
      </c>
      <c r="C239">
        <f>((A239)^3-(A239-2*Assumptions!$B$3*Assumptions!$B$4*B239*24*365*3600)^3)/(A239)^3*100</f>
        <v>27.766183430504242</v>
      </c>
      <c r="D239">
        <f>Assumptions!$B$5*C239/100</f>
        <v>8.107725561707238E-2</v>
      </c>
    </row>
    <row r="240" spans="1:4">
      <c r="A240">
        <f t="shared" si="4"/>
        <v>9.9999999999999991E-5</v>
      </c>
      <c r="B240">
        <v>34</v>
      </c>
      <c r="C240">
        <f>((A240)^3-(A240-2*Assumptions!$B$3*Assumptions!$B$4*B240*24*365*3600)^3)/(A240)^3*100</f>
        <v>28.515573199974583</v>
      </c>
      <c r="D240">
        <f>Assumptions!$B$5*C240/100</f>
        <v>8.3265473743925775E-2</v>
      </c>
    </row>
    <row r="241" spans="1:4">
      <c r="A241">
        <f t="shared" si="4"/>
        <v>9.9999999999999991E-5</v>
      </c>
      <c r="B241">
        <v>35</v>
      </c>
      <c r="C241">
        <f>((A241)^3-(A241-2*Assumptions!$B$3*Assumptions!$B$4*B241*24*365*3600)^3)/(A241)^3*100</f>
        <v>29.259761932872578</v>
      </c>
      <c r="D241">
        <f>Assumptions!$B$5*C241/100</f>
        <v>8.543850484398792E-2</v>
      </c>
    </row>
    <row r="242" spans="1:4">
      <c r="A242">
        <f t="shared" si="4"/>
        <v>9.9999999999999991E-5</v>
      </c>
      <c r="B242">
        <v>36</v>
      </c>
      <c r="C242">
        <f>((A242)^3-(A242-2*Assumptions!$B$3*Assumptions!$B$4*B242*24*365*3600)^3)/(A242)^3*100</f>
        <v>29.998767740660554</v>
      </c>
      <c r="D242">
        <f>Assumptions!$B$5*C242/100</f>
        <v>8.7596401802728818E-2</v>
      </c>
    </row>
    <row r="243" spans="1:4">
      <c r="A243">
        <f t="shared" si="4"/>
        <v>9.9999999999999991E-5</v>
      </c>
      <c r="B243">
        <v>37</v>
      </c>
      <c r="C243">
        <f>((A243)^3-(A243-2*Assumptions!$B$3*Assumptions!$B$4*B243*24*365*3600)^3)/(A243)^3*100</f>
        <v>30.732608734800809</v>
      </c>
      <c r="D243">
        <f>Assumptions!$B$5*C243/100</f>
        <v>8.9739217505618363E-2</v>
      </c>
    </row>
    <row r="244" spans="1:4">
      <c r="A244">
        <f t="shared" si="4"/>
        <v>9.9999999999999991E-5</v>
      </c>
      <c r="B244">
        <v>38</v>
      </c>
      <c r="C244">
        <f>((A244)^3-(A244-2*Assumptions!$B$3*Assumptions!$B$4*B244*24*365*3600)^3)/(A244)^3*100</f>
        <v>31.461303026755633</v>
      </c>
      <c r="D244">
        <f>Assumptions!$B$5*C244/100</f>
        <v>9.1867004838126445E-2</v>
      </c>
    </row>
    <row r="245" spans="1:4">
      <c r="A245">
        <f t="shared" si="4"/>
        <v>9.9999999999999991E-5</v>
      </c>
      <c r="B245">
        <v>39</v>
      </c>
      <c r="C245">
        <f>((A245)^3-(A245-2*Assumptions!$B$3*Assumptions!$B$4*B245*24*365*3600)^3)/(A245)^3*100</f>
        <v>32.184868727987435</v>
      </c>
      <c r="D245">
        <f>Assumptions!$B$5*C245/100</f>
        <v>9.3979816685723319E-2</v>
      </c>
    </row>
    <row r="246" spans="1:4">
      <c r="A246">
        <f t="shared" si="4"/>
        <v>9.9999999999999991E-5</v>
      </c>
      <c r="B246">
        <v>40</v>
      </c>
      <c r="C246">
        <f>((A246)^3-(A246-2*Assumptions!$B$3*Assumptions!$B$4*B246*24*365*3600)^3)/(A246)^3*100</f>
        <v>32.903323949958441</v>
      </c>
      <c r="D246">
        <f>Assumptions!$B$5*C246/100</f>
        <v>9.607770593387864E-2</v>
      </c>
    </row>
    <row r="247" spans="1:4">
      <c r="A247">
        <f t="shared" si="4"/>
        <v>9.9999999999999991E-5</v>
      </c>
      <c r="B247">
        <v>41</v>
      </c>
      <c r="C247">
        <f>((A247)^3-(A247-2*Assumptions!$B$3*Assumptions!$B$4*B247*24*365*3600)^3)/(A247)^3*100</f>
        <v>33.616686804131021</v>
      </c>
      <c r="D247">
        <f>Assumptions!$B$5*C247/100</f>
        <v>9.8160725468062579E-2</v>
      </c>
    </row>
    <row r="248" spans="1:4">
      <c r="A248">
        <f t="shared" si="4"/>
        <v>9.9999999999999991E-5</v>
      </c>
      <c r="B248">
        <v>42</v>
      </c>
      <c r="C248">
        <f>((A248)^3-(A248-2*Assumptions!$B$3*Assumptions!$B$4*B248*24*365*3600)^3)/(A248)^3*100</f>
        <v>34.324975401967478</v>
      </c>
      <c r="D248">
        <f>Assumptions!$B$5*C248/100</f>
        <v>0.10022892817374503</v>
      </c>
    </row>
    <row r="249" spans="1:4">
      <c r="A249">
        <f t="shared" si="4"/>
        <v>9.9999999999999991E-5</v>
      </c>
      <c r="B249">
        <v>43</v>
      </c>
      <c r="C249">
        <f>((A249)^3-(A249-2*Assumptions!$B$3*Assumptions!$B$4*B249*24*365*3600)^3)/(A249)^3*100</f>
        <v>35.028207854930152</v>
      </c>
      <c r="D249">
        <f>Assumptions!$B$5*C249/100</f>
        <v>0.10228236693639603</v>
      </c>
    </row>
    <row r="250" spans="1:4">
      <c r="A250">
        <f t="shared" si="4"/>
        <v>9.9999999999999991E-5</v>
      </c>
      <c r="B250">
        <v>44</v>
      </c>
      <c r="C250">
        <f>((A250)^3-(A250-2*Assumptions!$B$3*Assumptions!$B$4*B250*24*365*3600)^3)/(A250)^3*100</f>
        <v>35.726402274481359</v>
      </c>
      <c r="D250">
        <f>Assumptions!$B$5*C250/100</f>
        <v>0.10432109464148556</v>
      </c>
    </row>
    <row r="251" spans="1:4">
      <c r="A251">
        <f t="shared" si="4"/>
        <v>9.9999999999999991E-5</v>
      </c>
      <c r="B251">
        <v>45</v>
      </c>
      <c r="C251">
        <f>((A251)^3-(A251-2*Assumptions!$B$3*Assumptions!$B$4*B251*24*365*3600)^3)/(A251)^3*100</f>
        <v>36.419576772083403</v>
      </c>
      <c r="D251">
        <f>Assumptions!$B$5*C251/100</f>
        <v>0.10634516417448353</v>
      </c>
    </row>
    <row r="252" spans="1:4">
      <c r="A252">
        <f t="shared" si="4"/>
        <v>9.9999999999999991E-5</v>
      </c>
      <c r="B252">
        <v>46</v>
      </c>
      <c r="C252">
        <f>((A252)^3-(A252-2*Assumptions!$B$3*Assumptions!$B$4*B252*24*365*3600)^3)/(A252)^3*100</f>
        <v>37.107749459198658</v>
      </c>
      <c r="D252">
        <f>Assumptions!$B$5*C252/100</f>
        <v>0.10835462842086008</v>
      </c>
    </row>
    <row r="253" spans="1:4">
      <c r="A253">
        <f t="shared" si="4"/>
        <v>9.9999999999999991E-5</v>
      </c>
      <c r="B253">
        <v>47</v>
      </c>
      <c r="C253">
        <f>((A253)^3-(A253-2*Assumptions!$B$3*Assumptions!$B$4*B253*24*365*3600)^3)/(A253)^3*100</f>
        <v>37.790938447289371</v>
      </c>
      <c r="D253">
        <f>Assumptions!$B$5*C253/100</f>
        <v>0.11034954026608496</v>
      </c>
    </row>
    <row r="254" spans="1:4">
      <c r="A254">
        <f t="shared" si="4"/>
        <v>9.9999999999999991E-5</v>
      </c>
      <c r="B254">
        <v>48</v>
      </c>
      <c r="C254">
        <f>((A254)^3-(A254-2*Assumptions!$B$3*Assumptions!$B$4*B254*24*365*3600)^3)/(A254)^3*100</f>
        <v>38.469161847817887</v>
      </c>
      <c r="D254">
        <f>Assumptions!$B$5*C254/100</f>
        <v>0.11232995259562822</v>
      </c>
    </row>
    <row r="255" spans="1:4">
      <c r="A255">
        <f t="shared" si="4"/>
        <v>9.9999999999999991E-5</v>
      </c>
      <c r="B255">
        <v>49</v>
      </c>
      <c r="C255">
        <f>((A255)^3-(A255-2*Assumptions!$B$3*Assumptions!$B$4*B255*24*365*3600)^3)/(A255)^3*100</f>
        <v>39.142437772246538</v>
      </c>
      <c r="D255">
        <f>Assumptions!$B$5*C255/100</f>
        <v>0.11429591829495989</v>
      </c>
    </row>
    <row r="256" spans="1:4">
      <c r="A256">
        <f t="shared" si="4"/>
        <v>9.9999999999999991E-5</v>
      </c>
      <c r="B256">
        <v>50</v>
      </c>
      <c r="C256">
        <f>((A256)^3-(A256-2*Assumptions!$B$3*Assumptions!$B$4*B256*24*365*3600)^3)/(A256)^3*100</f>
        <v>39.810784332037635</v>
      </c>
      <c r="D256">
        <f>Assumptions!$B$5*C256/100</f>
        <v>0.11624749024954989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12" zoomScaleNormal="100" workbookViewId="0">
      <selection activeCell="B40" sqref="B40"/>
    </sheetView>
  </sheetViews>
  <sheetFormatPr defaultRowHeight="14.4"/>
  <cols>
    <col min="1" max="1" width="18.44140625" customWidth="1"/>
    <col min="2" max="2" width="23.5546875" customWidth="1"/>
    <col min="3" max="3" width="26.5546875" customWidth="1"/>
  </cols>
  <sheetData>
    <row r="1" spans="1:4">
      <c r="A1" t="s">
        <v>8</v>
      </c>
      <c r="B1" t="s">
        <v>27</v>
      </c>
      <c r="C1" t="s">
        <v>28</v>
      </c>
    </row>
    <row r="2" spans="1:4">
      <c r="A2">
        <v>0</v>
      </c>
      <c r="B2">
        <f>1*10^100</f>
        <v>1E+100</v>
      </c>
      <c r="C2">
        <f>1*10^100</f>
        <v>1E+100</v>
      </c>
      <c r="D2" t="s">
        <v>34</v>
      </c>
    </row>
    <row r="3" spans="1:4">
      <c r="A3">
        <v>1</v>
      </c>
      <c r="B3">
        <f>4265*(A3)^-1.454*Assumptions!$B$10/Assumptions!$D$10</f>
        <v>6511.187399030694</v>
      </c>
      <c r="C3">
        <f t="shared" ref="C3:C38" si="0">4265*(A3)^-1.454</f>
        <v>4265</v>
      </c>
    </row>
    <row r="4" spans="1:4">
      <c r="A4">
        <v>2</v>
      </c>
      <c r="B4">
        <f>4265*(A4)^-1.454*Assumptions!$B$10/Assumptions!$D$10</f>
        <v>2376.6355074887924</v>
      </c>
      <c r="C4">
        <f t="shared" si="0"/>
        <v>1556.7591313603837</v>
      </c>
    </row>
    <row r="5" spans="1:4">
      <c r="A5">
        <v>3</v>
      </c>
      <c r="B5">
        <f>4265*(A5)^-1.454*Assumptions!$B$10/Assumptions!$D$10</f>
        <v>1318.0318062926096</v>
      </c>
      <c r="C5">
        <f t="shared" si="0"/>
        <v>863.34570168796347</v>
      </c>
    </row>
    <row r="6" spans="1:4">
      <c r="A6">
        <v>4</v>
      </c>
      <c r="B6">
        <f>4265*(A6)^-1.454*Assumptions!$B$10/Assumptions!$D$10</f>
        <v>867.49097964794771</v>
      </c>
      <c r="C6">
        <f t="shared" si="0"/>
        <v>568.22954116622191</v>
      </c>
    </row>
    <row r="7" spans="1:4">
      <c r="A7">
        <v>5</v>
      </c>
      <c r="B7">
        <f>4265*(A7)^-1.454*Assumptions!$B$10/Assumptions!$D$10</f>
        <v>627.13033513268238</v>
      </c>
      <c r="C7">
        <f t="shared" si="0"/>
        <v>410.78696026151368</v>
      </c>
    </row>
    <row r="8" spans="1:4">
      <c r="A8">
        <v>6</v>
      </c>
      <c r="B8">
        <f>4265*(A8)^-1.454*Assumptions!$B$10/Assumptions!$D$10</f>
        <v>481.09215706200251</v>
      </c>
      <c r="C8">
        <f t="shared" si="0"/>
        <v>315.12809018135408</v>
      </c>
    </row>
    <row r="9" spans="1:4">
      <c r="A9">
        <v>7</v>
      </c>
      <c r="B9">
        <f>4265*(A9)^-1.454*Assumptions!$B$10/Assumptions!$D$10</f>
        <v>384.49229818178492</v>
      </c>
      <c r="C9">
        <f t="shared" si="0"/>
        <v>251.85262706298931</v>
      </c>
    </row>
    <row r="10" spans="1:4">
      <c r="A10">
        <v>8</v>
      </c>
      <c r="B10">
        <f>4265*(A10)^-1.454*Assumptions!$B$10/Assumptions!$D$10</f>
        <v>316.64114981001359</v>
      </c>
      <c r="C10">
        <f t="shared" si="0"/>
        <v>207.4083298755539</v>
      </c>
    </row>
    <row r="11" spans="1:4">
      <c r="A11">
        <v>9</v>
      </c>
      <c r="B11">
        <f>4265*(A11)^-1.454*Assumptions!$B$10/Assumptions!$D$10</f>
        <v>266.80353919126543</v>
      </c>
      <c r="C11">
        <f t="shared" si="0"/>
        <v>174.76337646496648</v>
      </c>
    </row>
    <row r="12" spans="1:4">
      <c r="A12">
        <v>10</v>
      </c>
      <c r="B12">
        <f>4265*(A12)^-1.454*Assumptions!$B$10/Assumptions!$D$10</f>
        <v>228.90759103655341</v>
      </c>
      <c r="C12">
        <f t="shared" si="0"/>
        <v>149.94052788531914</v>
      </c>
    </row>
    <row r="13" spans="1:4">
      <c r="A13">
        <v>11</v>
      </c>
      <c r="B13">
        <f>4265*(A13)^-1.454*Assumptions!$B$10/Assumptions!$D$10</f>
        <v>199.28528440416216</v>
      </c>
      <c r="C13">
        <f t="shared" si="0"/>
        <v>130.53713338219725</v>
      </c>
    </row>
    <row r="14" spans="1:4">
      <c r="A14">
        <v>12</v>
      </c>
      <c r="B14">
        <f>4265*(A14)^-1.454*Assumptions!$B$10/Assumptions!$D$10</f>
        <v>175.6024873463391</v>
      </c>
      <c r="C14">
        <f t="shared" si="0"/>
        <v>115.02427478030044</v>
      </c>
    </row>
    <row r="15" spans="1:4">
      <c r="A15">
        <v>13</v>
      </c>
      <c r="B15">
        <f>4265*(A15)^-1.454*Assumptions!$B$10/Assumptions!$D$10</f>
        <v>156.30992717182292</v>
      </c>
      <c r="C15">
        <f t="shared" si="0"/>
        <v>102.38713748080254</v>
      </c>
    </row>
    <row r="16" spans="1:4">
      <c r="A16">
        <v>14</v>
      </c>
      <c r="B16">
        <f>4265*(A16)^-1.454*Assumptions!$B$10/Assumptions!$D$10</f>
        <v>140.34276579888237</v>
      </c>
      <c r="C16">
        <f t="shared" si="0"/>
        <v>91.928224369849943</v>
      </c>
    </row>
    <row r="17" spans="1:3">
      <c r="A17">
        <v>15</v>
      </c>
      <c r="B17">
        <f>4265*(A17)^-1.454*Assumptions!$B$10/Assumptions!$D$10</f>
        <v>126.94731048884712</v>
      </c>
      <c r="C17">
        <f t="shared" si="0"/>
        <v>83.153846764652258</v>
      </c>
    </row>
    <row r="18" spans="1:3">
      <c r="A18">
        <v>16</v>
      </c>
      <c r="B18">
        <f>4265*(A18)^-1.454*Assumptions!$B$10/Assumptions!$D$10</f>
        <v>115.57655365326835</v>
      </c>
      <c r="C18">
        <f t="shared" si="0"/>
        <v>75.705700223675265</v>
      </c>
    </row>
    <row r="19" spans="1:3">
      <c r="A19">
        <v>17</v>
      </c>
      <c r="B19">
        <f>4265*(A19)^-1.454*Assumptions!$B$10/Assumptions!$D$10</f>
        <v>105.8248016915648</v>
      </c>
      <c r="C19">
        <f t="shared" si="0"/>
        <v>69.318044705903304</v>
      </c>
    </row>
    <row r="20" spans="1:3">
      <c r="A20">
        <v>18</v>
      </c>
      <c r="B20">
        <f>4265*(A20)^-1.454*Assumptions!$B$10/Assumptions!$D$10</f>
        <v>97.385426943791416</v>
      </c>
      <c r="C20">
        <f t="shared" si="0"/>
        <v>63.790030982229524</v>
      </c>
    </row>
    <row r="21" spans="1:3">
      <c r="A21">
        <v>19</v>
      </c>
      <c r="B21">
        <f>4265*(A21)^-1.454*Assumptions!$B$10/Assumptions!$D$10</f>
        <v>90.022788067190007</v>
      </c>
      <c r="C21">
        <f t="shared" si="0"/>
        <v>58.967307739249335</v>
      </c>
    </row>
    <row r="22" spans="1:3">
      <c r="A22">
        <v>20</v>
      </c>
      <c r="B22">
        <f>4265*(A22)^-1.454*Assumptions!$B$10/Assumptions!$D$10</f>
        <v>83.553102598795547</v>
      </c>
      <c r="C22">
        <f t="shared" si="0"/>
        <v>54.729492601750742</v>
      </c>
    </row>
    <row r="23" spans="1:3">
      <c r="A23">
        <v>21</v>
      </c>
      <c r="B23">
        <f>4265*(A23)^-1.454*Assumptions!$B$10/Assumptions!$D$10</f>
        <v>77.831130824705909</v>
      </c>
      <c r="C23">
        <f t="shared" si="0"/>
        <v>50.981449714807376</v>
      </c>
    </row>
    <row r="24" spans="1:3">
      <c r="A24">
        <v>22</v>
      </c>
      <c r="B24">
        <f>4265*(A24)^-1.454*Assumptions!$B$10/Assumptions!$D$10</f>
        <v>72.740723620616748</v>
      </c>
      <c r="C24">
        <f t="shared" si="0"/>
        <v>47.647098329271714</v>
      </c>
    </row>
    <row r="25" spans="1:3">
      <c r="A25">
        <v>23</v>
      </c>
      <c r="B25">
        <f>4265*(A25)^-1.454*Assumptions!$B$10/Assumptions!$D$10</f>
        <v>68.18799512355335</v>
      </c>
      <c r="C25">
        <f t="shared" si="0"/>
        <v>44.664940721142358</v>
      </c>
    </row>
    <row r="26" spans="1:3">
      <c r="A26">
        <v>24</v>
      </c>
      <c r="B26">
        <f>4265*(A26)^-1.454*Assumptions!$B$10/Assumptions!$D$10</f>
        <v>64.09631316905265</v>
      </c>
      <c r="C26">
        <f t="shared" si="0"/>
        <v>41.984780795390051</v>
      </c>
    </row>
    <row r="27" spans="1:3">
      <c r="A27">
        <v>25</v>
      </c>
      <c r="B27">
        <f>4265*(A27)^-1.454*Assumptions!$B$10/Assumptions!$D$10</f>
        <v>60.402570705026712</v>
      </c>
      <c r="C27">
        <f t="shared" si="0"/>
        <v>39.565281763398453</v>
      </c>
    </row>
    <row r="28" spans="1:3">
      <c r="A28">
        <v>26</v>
      </c>
      <c r="B28">
        <f>4265*(A28)^-1.454*Assumptions!$B$10/Assumptions!$D$10</f>
        <v>57.054374313484594</v>
      </c>
      <c r="C28">
        <f t="shared" si="0"/>
        <v>37.372124550314254</v>
      </c>
    </row>
    <row r="29" spans="1:3">
      <c r="A29">
        <v>27</v>
      </c>
      <c r="B29">
        <f>4265*(A29)^-1.454*Assumptions!$B$10/Assumptions!$D$10</f>
        <v>54.007898887670606</v>
      </c>
      <c r="C29">
        <f t="shared" si="0"/>
        <v>35.37660255181811</v>
      </c>
    </row>
    <row r="30" spans="1:3">
      <c r="A30">
        <v>28</v>
      </c>
      <c r="B30">
        <f>4265*(A30)^-1.454*Assumptions!$B$10/Assumptions!$D$10</f>
        <v>51.226232632539698</v>
      </c>
      <c r="C30">
        <f t="shared" si="0"/>
        <v>33.554537565652993</v>
      </c>
    </row>
    <row r="31" spans="1:3">
      <c r="A31">
        <v>29</v>
      </c>
      <c r="B31">
        <f>4265*(A31)^-1.454*Assumptions!$B$10/Assumptions!$D$10</f>
        <v>48.678087391380778</v>
      </c>
      <c r="C31">
        <f t="shared" si="0"/>
        <v>31.885435021444135</v>
      </c>
    </row>
    <row r="32" spans="1:3">
      <c r="A32">
        <v>30</v>
      </c>
      <c r="B32">
        <f>4265*(A32)^-1.454*Assumptions!$B$10/Assumptions!$D$10</f>
        <v>46.336784245053849</v>
      </c>
      <c r="C32">
        <f t="shared" si="0"/>
        <v>30.351819521363318</v>
      </c>
    </row>
    <row r="33" spans="1:3">
      <c r="A33">
        <v>31</v>
      </c>
      <c r="B33">
        <f>4265*(A33)^-1.454*Assumptions!$B$10/Assumptions!$D$10</f>
        <v>44.179448699843917</v>
      </c>
      <c r="C33">
        <f t="shared" si="0"/>
        <v>28.938707666881893</v>
      </c>
    </row>
    <row r="34" spans="1:3">
      <c r="A34">
        <v>32</v>
      </c>
      <c r="B34">
        <f>4265*(A34)^-1.454*Assumptions!$B$10/Assumptions!$D$10</f>
        <v>42.186367003725408</v>
      </c>
      <c r="C34">
        <f t="shared" si="0"/>
        <v>27.633186428895268</v>
      </c>
    </row>
    <row r="35" spans="1:3">
      <c r="A35">
        <v>33</v>
      </c>
      <c r="B35">
        <f>4265*(A35)^-1.454*Assumptions!$B$10/Assumptions!$D$10</f>
        <v>40.340467456036777</v>
      </c>
      <c r="C35">
        <f t="shared" si="0"/>
        <v>26.424073391837847</v>
      </c>
    </row>
    <row r="36" spans="1:3">
      <c r="A36">
        <v>34</v>
      </c>
      <c r="B36">
        <f>4265*(A36)^-1.454*Assumptions!$B$10/Assumptions!$D$10</f>
        <v>38.626899497712806</v>
      </c>
      <c r="C36">
        <f t="shared" si="0"/>
        <v>25.30164104664998</v>
      </c>
    </row>
    <row r="37" spans="1:3">
      <c r="A37">
        <v>35</v>
      </c>
      <c r="B37">
        <f>4265*(A37)^-1.454*Assumptions!$B$10/Assumptions!$D$10</f>
        <v>37.032689897786383</v>
      </c>
      <c r="C37">
        <f t="shared" si="0"/>
        <v>24.257391583841031</v>
      </c>
    </row>
    <row r="38" spans="1:3">
      <c r="A38">
        <v>36</v>
      </c>
      <c r="B38">
        <f>4265*(A38)^-1.454*Assumptions!$B$10/Assumptions!$D$10</f>
        <v>35.546460177298208</v>
      </c>
      <c r="C38">
        <f t="shared" si="0"/>
        <v>23.283871798674703</v>
      </c>
    </row>
    <row r="39" spans="1:3">
      <c r="A39">
        <v>37</v>
      </c>
      <c r="B39">
        <f>4265*(A39)^-1.454*Assumptions!$B$10/Assumptions!$D$10</f>
        <v>34.158193012142334</v>
      </c>
      <c r="C39">
        <f>4265*(A39)^-1.454</f>
        <v>22.374520078853024</v>
      </c>
    </row>
    <row r="40" spans="1:3">
      <c r="A40">
        <v>38</v>
      </c>
      <c r="B40">
        <f>10*Assumptions!$B$10*(1/(A40)^0.5-1/(Assumptions!$B$8)^0.5)*(10.3+A39)/(1.145*A39)</f>
        <v>33.759496319703125</v>
      </c>
      <c r="C40">
        <f>10*Assumptions!$D$10*(1/(A40)^0.5-1/(Assumptions!$B$8)^0.5)*(10.3+A39)/(1.145*A39)</f>
        <v>22.113363197773797</v>
      </c>
    </row>
    <row r="41" spans="1:3">
      <c r="A41">
        <v>39</v>
      </c>
      <c r="B41">
        <f>10*Assumptions!$B$10*(1/(A41)^0.5-1/(Assumptions!$B$8)^0.5)*(10.3+A40)/(1.145*A40)</f>
        <v>33.126855525035545</v>
      </c>
      <c r="C41">
        <f>10*Assumptions!$D$10*(1/(A41)^0.5-1/(Assumptions!$B$8)^0.5)*(10.3+A40)/(1.145*A40)</f>
        <v>21.698966740737571</v>
      </c>
    </row>
    <row r="42" spans="1:3">
      <c r="A42">
        <v>40</v>
      </c>
      <c r="B42">
        <f>10*Assumptions!$B$10*(1/(A42)^0.5-1/(Assumptions!$B$8)^0.5)*(10.3+A41)/(1.145*A41)</f>
        <v>32.525421948574525</v>
      </c>
      <c r="C42">
        <f>10*Assumptions!$D$10*(1/(A42)^0.5-1/(Assumptions!$B$8)^0.5)*(10.3+A41)/(1.145*A41)</f>
        <v>21.30501183721443</v>
      </c>
    </row>
    <row r="43" spans="1:3">
      <c r="A43">
        <v>41</v>
      </c>
      <c r="B43">
        <f>10*Assumptions!$B$10*(1/(A43)^0.5-1/(Assumptions!$B$8)^0.5)*(10.3+A42)/(1.145*A42)</f>
        <v>31.952826958618211</v>
      </c>
      <c r="C43">
        <f>10*Assumptions!$D$10*(1/(A43)^0.5-1/(Assumptions!$B$8)^0.5)*(10.3+A42)/(1.145*A42)</f>
        <v>20.929946970777433</v>
      </c>
    </row>
    <row r="44" spans="1:3">
      <c r="A44">
        <v>42</v>
      </c>
      <c r="B44">
        <f>10*Assumptions!$B$10*(1/(A44)^0.5-1/(Assumptions!$B$8)^0.5)*(10.3+A43)/(1.145*A43)</f>
        <v>31.406938884609858</v>
      </c>
      <c r="C44">
        <f>10*Assumptions!$D$10*(1/(A44)^0.5-1/(Assumptions!$B$8)^0.5)*(10.3+A43)/(1.145*A43)</f>
        <v>20.572375840818523</v>
      </c>
    </row>
    <row r="45" spans="1:3">
      <c r="A45">
        <v>43</v>
      </c>
      <c r="B45">
        <f>10*Assumptions!$B$10*(1/(A45)^0.5-1/(Assumptions!$B$8)^0.5)*(10.3+A44)/(1.145*A44)</f>
        <v>30.885833999365879</v>
      </c>
      <c r="C45">
        <f>10*Assumptions!$D$10*(1/(A45)^0.5-1/(Assumptions!$B$8)^0.5)*(10.3+A44)/(1.145*A44)</f>
        <v>20.231038355140189</v>
      </c>
    </row>
    <row r="46" spans="1:3">
      <c r="A46">
        <v>44</v>
      </c>
      <c r="B46">
        <f>10*Assumptions!$B$10*(1/(A46)^0.5-1/(Assumptions!$B$8)^0.5)*(10.3+A45)/(1.145*A45)</f>
        <v>30.387771665513739</v>
      </c>
      <c r="C46">
        <f>10*Assumptions!$D$10*(1/(A46)^0.5-1/(Assumptions!$B$8)^0.5)*(10.3+A45)/(1.145*A45)</f>
        <v>19.904794350214825</v>
      </c>
    </row>
    <row r="47" spans="1:3">
      <c r="A47">
        <v>45</v>
      </c>
      <c r="B47">
        <f>10*Assumptions!$B$10*(1/(A47)^0.5-1/(Assumptions!$B$8)^0.5)*(10.3+A46)/(1.145*A46)</f>
        <v>29.911172965722884</v>
      </c>
      <c r="C47">
        <f>10*Assumptions!$D$10*(1/(A47)^0.5-1/(Assumptions!$B$8)^0.5)*(10.3+A46)/(1.145*A46)</f>
        <v>19.592609593420601</v>
      </c>
    </row>
    <row r="48" spans="1:3">
      <c r="A48">
        <v>46</v>
      </c>
      <c r="B48">
        <f>10*Assumptions!$B$10*(1/(A48)^0.5-1/(Assumptions!$B$8)^0.5)*(10.3+A47)/(1.145*A47)</f>
        <v>29.454602260333893</v>
      </c>
      <c r="C48">
        <f>10*Assumptions!$D$10*(1/(A48)^0.5-1/(Assumptions!$B$8)^0.5)*(10.3+A47)/(1.145*A47)</f>
        <v>19.293543702800722</v>
      </c>
    </row>
    <row r="49" spans="1:3">
      <c r="A49">
        <v>47</v>
      </c>
      <c r="B49">
        <f>10*Assumptions!$B$10*(1/(A49)^0.5-1/(Assumptions!$B$8)^0.5)*(10.3+A48)/(1.145*A48)</f>
        <v>29.016751215178743</v>
      </c>
      <c r="C49">
        <f>10*Assumptions!$D$10*(1/(A49)^0.5-1/(Assumptions!$B$8)^0.5)*(10.3+A48)/(1.145*A48)</f>
        <v>19.006739684863117</v>
      </c>
    </row>
    <row r="50" spans="1:3">
      <c r="A50">
        <v>48</v>
      </c>
      <c r="B50">
        <f>10*Assumptions!$B$10*(1/(A50)^0.5-1/(Assumptions!$B$8)^0.5)*(10.3+A49)/(1.145*A49)</f>
        <v>28.596424922136826</v>
      </c>
      <c r="C50">
        <f>10*Assumptions!$D$10*(1/(A50)^0.5-1/(Assumptions!$B$8)^0.5)*(10.3+A49)/(1.145*A49)</f>
        <v>18.731414843177458</v>
      </c>
    </row>
    <row r="51" spans="1:3">
      <c r="A51">
        <v>49</v>
      </c>
      <c r="B51">
        <f>10*Assumptions!$B$10*(1/(A51)^0.5-1/(Assumptions!$B$8)^0.5)*(10.3+A50)/(1.145*A50)</f>
        <v>28.192529799423635</v>
      </c>
      <c r="C51">
        <f>10*Assumptions!$D$10*(1/(A51)^0.5-1/(Assumptions!$B$8)^0.5)*(10.3+A50)/(1.145*A50)</f>
        <v>18.466852852744161</v>
      </c>
    </row>
    <row r="52" spans="1:3">
      <c r="A52">
        <v>50</v>
      </c>
      <c r="B52">
        <f>10*Assumptions!$B$10*(1/(A52)^0.5-1/(Assumptions!$B$8)^0.5)*(10.3+A51)/(1.145*A51)</f>
        <v>27.804063010952127</v>
      </c>
      <c r="C52">
        <f>10*Assumptions!$D$10*(1/(A52)^0.5-1/(Assumptions!$B$8)^0.5)*(10.3+A51)/(1.145*A51)</f>
        <v>18.212396829396159</v>
      </c>
    </row>
    <row r="53" spans="1:3">
      <c r="A53">
        <v>51</v>
      </c>
      <c r="B53">
        <f>10*Assumptions!$B$10*(1/(A53)^0.5-1/(Assumptions!$B$8)^0.5)*(10.3+A52)/(1.145*A52)</f>
        <v>27.430103186812751</v>
      </c>
      <c r="C53">
        <f>10*Assumptions!$D$10*(1/(A53)^0.5-1/(Assumptions!$B$8)^0.5)*(10.3+A52)/(1.145*A52)</f>
        <v>17.967443251467824</v>
      </c>
    </row>
    <row r="54" spans="1:3">
      <c r="A54">
        <v>52</v>
      </c>
      <c r="B54">
        <f>10*Assumptions!$B$10*(1/(A54)^0.5-1/(Assumptions!$B$8)^0.5)*(10.3+A53)/(1.145*A53)</f>
        <v>27.06980226191866</v>
      </c>
      <c r="C54">
        <f>10*Assumptions!$D$10*(1/(A54)^0.5-1/(Assumptions!$B$8)^0.5)*(10.3+A53)/(1.145*A53)</f>
        <v>17.731436613891692</v>
      </c>
    </row>
    <row r="55" spans="1:3">
      <c r="A55">
        <v>53</v>
      </c>
      <c r="B55">
        <f>10*Assumptions!$B$10*(1/(A55)^0.5-1/(Assumptions!$B$8)^0.5)*(10.3+A54)/(1.145*A54)</f>
        <v>26.722378278669165</v>
      </c>
      <c r="C55">
        <f>10*Assumptions!$D$10*(1/(A55)^0.5-1/(Assumptions!$B$8)^0.5)*(10.3+A54)/(1.145*A54)</f>
        <v>17.503864713752606</v>
      </c>
    </row>
    <row r="56" spans="1:3">
      <c r="A56">
        <v>54</v>
      </c>
      <c r="B56">
        <f>10*Assumptions!$B$10*(1/(A56)^0.5-1/(Assumptions!$B$8)^0.5)*(10.3+A55)/(1.145*A55)</f>
        <v>26.387109023291178</v>
      </c>
      <c r="C56">
        <f>10*Assumptions!$D$10*(1/(A56)^0.5-1/(Assumptions!$B$8)^0.5)*(10.3+A55)/(1.145*A55)</f>
        <v>17.284254481923007</v>
      </c>
    </row>
    <row r="57" spans="1:3">
      <c r="A57">
        <v>55</v>
      </c>
      <c r="B57">
        <f>10*Assumptions!$B$10*(1/(A57)^0.5-1/(Assumptions!$B$8)^0.5)*(10.3+A56)/(1.145*A56)</f>
        <v>26.063326385270042</v>
      </c>
      <c r="C57">
        <f>10*Assumptions!$D$10*(1/(A57)^0.5-1/(Assumptions!$B$8)^0.5)*(10.3+A56)/(1.145*A56)</f>
        <v>17.072168288340908</v>
      </c>
    </row>
    <row r="58" spans="1:3">
      <c r="A58">
        <v>56</v>
      </c>
      <c r="B58">
        <f>10*Assumptions!$B$10*(1/(A58)^0.5-1/(Assumptions!$B$8)^0.5)*(10.3+A57)/(1.145*A57)</f>
        <v>25.750411345730445</v>
      </c>
      <c r="C58">
        <f>10*Assumptions!$D$10*(1/(A58)^0.5-1/(Assumptions!$B$8)^0.5)*(10.3+A57)/(1.145*A57)</f>
        <v>16.867200659266825</v>
      </c>
    </row>
    <row r="59" spans="1:3">
      <c r="A59">
        <v>57</v>
      </c>
      <c r="B59">
        <f>10*Assumptions!$B$10*(1/(A59)^0.5-1/(Assumptions!$B$8)^0.5)*(10.3+A58)/(1.145*A58)</f>
        <v>25.447789514376762</v>
      </c>
      <c r="C59">
        <f>10*Assumptions!$D$10*(1/(A59)^0.5-1/(Assumptions!$B$8)^0.5)*(10.3+A58)/(1.145*A58)</f>
        <v>16.668975353861605</v>
      </c>
    </row>
    <row r="60" spans="1:3">
      <c r="A60">
        <v>58</v>
      </c>
      <c r="B60">
        <f>10*Assumptions!$B$10*(1/(A60)^0.5-1/(Assumptions!$B$8)^0.5)*(10.3+A59)/(1.145*A59)</f>
        <v>25.154927146133591</v>
      </c>
      <c r="C60">
        <f>10*Assumptions!$D$10*(1/(A60)^0.5-1/(Assumptions!$B$8)^0.5)*(10.3+A59)/(1.145*A59)</f>
        <v>16.47714275498063</v>
      </c>
    </row>
    <row r="61" spans="1:3">
      <c r="A61">
        <v>59</v>
      </c>
      <c r="B61">
        <f>10*Assumptions!$B$10*(1/(A61)^0.5-1/(Assumptions!$B$8)^0.5)*(10.3+A60)/(1.145*A60)</f>
        <v>24.871327578331726</v>
      </c>
      <c r="C61">
        <f>10*Assumptions!$D$10*(1/(A61)^0.5-1/(Assumptions!$B$8)^0.5)*(10.3+A60)/(1.145*A60)</f>
        <v>16.291377535436339</v>
      </c>
    </row>
    <row r="62" spans="1:3">
      <c r="A62">
        <v>60</v>
      </c>
      <c r="B62">
        <f>10*Assumptions!$B$10*(1/(A62)^0.5-1/(Assumptions!$B$8)^0.5)*(10.3+A61)/(1.145*A61)</f>
        <v>24.596528037477562</v>
      </c>
      <c r="C62">
        <f>10*Assumptions!$D$10*(1/(A62)^0.5-1/(Assumptions!$B$8)^0.5)*(10.3+A61)/(1.145*A61)</f>
        <v>16.11137656634774</v>
      </c>
    </row>
    <row r="63" spans="1:3">
      <c r="A63">
        <v>61</v>
      </c>
      <c r="B63">
        <f>10*Assumptions!$B$10*(1/(A63)^0.5-1/(Assumptions!$B$8)^0.5)*(10.3+A62)/(1.145*A62)</f>
        <v>24.33009677158315</v>
      </c>
      <c r="C63">
        <f>10*Assumptions!$D$10*(1/(A63)^0.5-1/(Assumptions!$B$8)^0.5)*(10.3+A62)/(1.145*A62)</f>
        <v>15.936857038740712</v>
      </c>
    </row>
    <row r="64" spans="1:3">
      <c r="A64">
        <v>62</v>
      </c>
      <c r="B64">
        <f>10*Assumptions!$B$10*(1/(A64)^0.5-1/(Assumptions!$B$8)^0.5)*(10.3+A63)/(1.145*A63)</f>
        <v>24.071630469927314</v>
      </c>
      <c r="C64">
        <f>10*Assumptions!$D$10*(1/(A64)^0.5-1/(Assumptions!$B$8)^0.5)*(10.3+A63)/(1.145*A63)</f>
        <v>15.76755477342329</v>
      </c>
    </row>
    <row r="65" spans="1:3">
      <c r="A65">
        <v>63</v>
      </c>
      <c r="B65">
        <f>10*Assumptions!$B$10*(1/(A65)^0.5-1/(Assumptions!$B$8)^0.5)*(10.3+A64)/(1.145*A64)</f>
        <v>23.820751937140265</v>
      </c>
      <c r="C65">
        <f>10*Assumptions!$D$10*(1/(A65)^0.5-1/(Assumptions!$B$8)^0.5)*(10.3+A64)/(1.145*A64)</f>
        <v>15.603222697449553</v>
      </c>
    </row>
    <row r="66" spans="1:3">
      <c r="A66">
        <v>64</v>
      </c>
      <c r="B66">
        <f>10*Assumptions!$B$10*(1/(A66)^0.5-1/(Assumptions!$B$8)^0.5)*(10.3+A65)/(1.145*A65)</f>
        <v>23.577107992792833</v>
      </c>
      <c r="C66">
        <f>10*Assumptions!$D$10*(1/(A66)^0.5-1/(Assumptions!$B$8)^0.5)*(10.3+A65)/(1.145*A65)</f>
        <v>15.443629468294992</v>
      </c>
    </row>
    <row r="67" spans="1:3">
      <c r="A67">
        <v>65</v>
      </c>
      <c r="B67">
        <f>10*Assumptions!$B$10*(1/(A67)^0.5-1/(Assumptions!$B$8)^0.5)*(10.3+A66)/(1.145*A66)</f>
        <v>23.340367571346089</v>
      </c>
      <c r="C67">
        <f>10*Assumptions!$D$10*(1/(A67)^0.5-1/(Assumptions!$B$8)^0.5)*(10.3+A66)/(1.145*A66)</f>
        <v>15.28855822927326</v>
      </c>
    </row>
    <row r="68" spans="1:3">
      <c r="A68">
        <v>66</v>
      </c>
      <c r="B68">
        <f>10*Assumptions!$B$10*(1/(A68)^0.5-1/(Assumptions!$B$8)^0.5)*(10.3+A67)/(1.145*A67)</f>
        <v>23.110220000472772</v>
      </c>
      <c r="C68">
        <f>10*Assumptions!$D$10*(1/(A68)^0.5-1/(Assumptions!$B$8)^0.5)*(10.3+A67)/(1.145*A67)</f>
        <v>15.137805481791162</v>
      </c>
    </row>
    <row r="69" spans="1:3">
      <c r="A69">
        <v>67</v>
      </c>
      <c r="B69">
        <f>10*Assumptions!$B$10*(1/(A69)^0.5-1/(Assumptions!$B$8)^0.5)*(10.3+A68)/(1.145*A68)</f>
        <v>22.886373438478753</v>
      </c>
      <c r="C69">
        <f>10*Assumptions!$D$10*(1/(A69)^0.5-1/(Assumptions!$B$8)^0.5)*(10.3+A68)/(1.145*A68)</f>
        <v>14.991180061818358</v>
      </c>
    </row>
    <row r="70" spans="1:3">
      <c r="A70">
        <v>68</v>
      </c>
      <c r="B70">
        <f>10*Assumptions!$B$10*(1/(A70)^0.5-1/(Assumptions!$B$8)^0.5)*(10.3+A69)/(1.145*A69)</f>
        <v>22.668553453897911</v>
      </c>
      <c r="C70">
        <f>10*Assumptions!$D$10*(1/(A70)^0.5-1/(Assumptions!$B$8)^0.5)*(10.3+A69)/(1.145*A69)</f>
        <v>14.848502209484451</v>
      </c>
    </row>
    <row r="71" spans="1:3">
      <c r="A71">
        <v>69</v>
      </c>
      <c r="B71">
        <f>10*Assumptions!$B$10*(1/(A71)^0.5-1/(Assumptions!$B$8)^0.5)*(10.3+A70)/(1.145*A70)</f>
        <v>22.456501732362526</v>
      </c>
      <c r="C71">
        <f>10*Assumptions!$D$10*(1/(A71)^0.5-1/(Assumptions!$B$8)^0.5)*(10.3+A70)/(1.145*A70)</f>
        <v>14.709602722044874</v>
      </c>
    </row>
    <row r="72" spans="1:3">
      <c r="A72">
        <v>70</v>
      </c>
      <c r="B72">
        <f>10*Assumptions!$B$10*(1/(A72)^0.5-1/(Assumptions!$B$8)^0.5)*(10.3+A71)/(1.145*A71)</f>
        <v>22.249974897610731</v>
      </c>
      <c r="C72">
        <f>10*Assumptions!$D$10*(1/(A72)^0.5-1/(Assumptions!$B$8)^0.5)*(10.3+A71)/(1.145*A71)</f>
        <v>14.574322181609569</v>
      </c>
    </row>
    <row r="73" spans="1:3">
      <c r="A73">
        <v>71</v>
      </c>
      <c r="B73">
        <f>10*Assumptions!$B$10*(1/(A73)^0.5-1/(Assumptions!$B$8)^0.5)</f>
        <v>22.007556492116368</v>
      </c>
      <c r="C73">
        <f>10*Assumptions!$D$10*(1/(A73)^0.5-1/(Assumptions!$B$8)^0.5)</f>
        <v>14.415531712825432</v>
      </c>
    </row>
    <row r="74" spans="1:3">
      <c r="A74">
        <v>72</v>
      </c>
      <c r="B74">
        <f>10*Assumptions!$B$10*(1/(A74)^0.5-1/(Assumptions!$B$8)^0.5)</f>
        <v>21.85124675962879</v>
      </c>
      <c r="C74">
        <f>10*Assumptions!$D$10*(1/(A74)^0.5-1/(Assumptions!$B$8)^0.5)</f>
        <v>14.313144702867961</v>
      </c>
    </row>
    <row r="75" spans="1:3">
      <c r="A75">
        <v>73</v>
      </c>
      <c r="B75">
        <f>10*Assumptions!$B$10*(1/(A75)^0.5-1/(Assumptions!$B$8)^0.5)</f>
        <v>21.698159972321218</v>
      </c>
      <c r="C75">
        <f>10*Assumptions!$D$10*(1/(A75)^0.5-1/(Assumptions!$B$8)^0.5)</f>
        <v>14.212868807266492</v>
      </c>
    </row>
    <row r="76" spans="1:3">
      <c r="A76">
        <v>74</v>
      </c>
      <c r="B76">
        <f>10*Assumptions!$B$10*(1/(A76)^0.5-1/(Assumptions!$B$8)^0.5)</f>
        <v>21.548186874834386</v>
      </c>
      <c r="C76">
        <f>10*Assumptions!$D$10*(1/(A76)^0.5-1/(Assumptions!$B$8)^0.5)</f>
        <v>14.114632460870356</v>
      </c>
    </row>
    <row r="77" spans="1:3">
      <c r="A77">
        <v>75</v>
      </c>
      <c r="B77">
        <f>10*Assumptions!$B$10*(1/(A77)^0.5-1/(Assumptions!$B$8)^0.5)</f>
        <v>21.401223327620393</v>
      </c>
      <c r="C77">
        <f>10*Assumptions!$D$10*(1/(A77)^0.5-1/(Assumptions!$B$8)^0.5)</f>
        <v>14.01836744952066</v>
      </c>
    </row>
    <row r="78" spans="1:3">
      <c r="A78">
        <v>76</v>
      </c>
      <c r="B78">
        <f>10*Assumptions!$B$10*(1/(A78)^0.5-1/(Assumptions!$B$8)^0.5)</f>
        <v>21.257170003020626</v>
      </c>
      <c r="C78">
        <f>10*Assumptions!$D$10*(1/(A78)^0.5-1/(Assumptions!$B$8)^0.5)</f>
        <v>13.9240087109733</v>
      </c>
    </row>
    <row r="79" spans="1:3">
      <c r="A79">
        <v>77</v>
      </c>
      <c r="B79">
        <f>10*Assumptions!$B$10*(1/(A79)^0.5-1/(Assumptions!$B$8)^0.5)</f>
        <v>21.115932103124113</v>
      </c>
      <c r="C79">
        <f>10*Assumptions!$D$10*(1/(A79)^0.5-1/(Assumptions!$B$8)^0.5)</f>
        <v>13.831494150088705</v>
      </c>
    </row>
    <row r="80" spans="1:3">
      <c r="A80">
        <v>78</v>
      </c>
      <c r="B80">
        <f>10*Assumptions!$B$10*(1/(A80)^0.5-1/(Assumptions!$B$8)^0.5)</f>
        <v>20.977419097585397</v>
      </c>
      <c r="C80">
        <f>10*Assumptions!$D$10*(1/(A80)^0.5-1/(Assumptions!$B$8)^0.5)</f>
        <v>13.740764467095621</v>
      </c>
    </row>
    <row r="81" spans="1:3">
      <c r="A81">
        <v>79</v>
      </c>
      <c r="B81">
        <f>10*Assumptions!$B$10*(1/(A81)^0.5-1/(Assumptions!$B$8)^0.5)</f>
        <v>20.841544479754393</v>
      </c>
      <c r="C81">
        <f>10*Assumptions!$D$10*(1/(A81)^0.5-1/(Assumptions!$B$8)^0.5)</f>
        <v>13.651762997849705</v>
      </c>
    </row>
    <row r="82" spans="1:3">
      <c r="A82">
        <v>80</v>
      </c>
      <c r="B82">
        <f>10*Assumptions!$B$10*(1/(A82)^0.5-1/(Assumptions!$B$8)^0.5)</f>
        <v>20.708225539625552</v>
      </c>
      <c r="C82">
        <f>10*Assumptions!$D$10*(1/(A82)^0.5-1/(Assumptions!$B$8)^0.5)</f>
        <v>13.564435565109227</v>
      </c>
    </row>
    <row r="83" spans="1:3">
      <c r="A83">
        <v>81</v>
      </c>
      <c r="B83">
        <f>10*Assumptions!$B$10*(1/(A83)^0.5-1/(Assumptions!$B$8)^0.5)</f>
        <v>20.577383152252541</v>
      </c>
      <c r="C83">
        <f>10*Assumptions!$D$10*(1/(A83)^0.5-1/(Assumptions!$B$8)^0.5)</f>
        <v>13.478730339941082</v>
      </c>
    </row>
    <row r="84" spans="1:3">
      <c r="A84">
        <v>82</v>
      </c>
      <c r="B84">
        <f>10*Assumptions!$B$10*(1/(A84)^0.5-1/(Assumptions!$B$8)^0.5)</f>
        <v>20.448941580398536</v>
      </c>
      <c r="C84">
        <f>10*Assumptions!$D$10*(1/(A84)^0.5-1/(Assumptions!$B$8)^0.5)</f>
        <v>13.394597712451528</v>
      </c>
    </row>
    <row r="85" spans="1:3">
      <c r="A85">
        <v>83</v>
      </c>
      <c r="B85">
        <f>10*Assumptions!$B$10*(1/(A85)^0.5-1/(Assumptions!$B$8)^0.5)</f>
        <v>20.322828290304017</v>
      </c>
      <c r="C85">
        <f>10*Assumptions!$D$10*(1/(A85)^0.5-1/(Assumptions!$B$8)^0.5)</f>
        <v>13.311990171109192</v>
      </c>
    </row>
    <row r="86" spans="1:3">
      <c r="A86">
        <v>84</v>
      </c>
      <c r="B86">
        <f>10*Assumptions!$B$10*(1/(A86)^0.5-1/(Assumptions!$B$8)^0.5)</f>
        <v>20.198973779553821</v>
      </c>
      <c r="C86">
        <f>10*Assumptions!$D$10*(1/(A86)^0.5-1/(Assumptions!$B$8)^0.5)</f>
        <v>13.230862189993458</v>
      </c>
    </row>
    <row r="87" spans="1:3">
      <c r="A87">
        <v>85</v>
      </c>
      <c r="B87">
        <f>10*Assumptions!$B$10*(1/(A87)^0.5-1/(Assumptions!$B$8)^0.5)</f>
        <v>20.077311416115549</v>
      </c>
      <c r="C87">
        <f>10*Assumptions!$D$10*(1/(A87)^0.5-1/(Assumptions!$B$8)^0.5)</f>
        <v>13.151170123360345</v>
      </c>
    </row>
    <row r="88" spans="1:3">
      <c r="A88">
        <v>86</v>
      </c>
      <c r="B88">
        <f>10*Assumptions!$B$10*(1/(A88)^0.5-1/(Assumptions!$B$8)^0.5)</f>
        <v>19.957777287702402</v>
      </c>
      <c r="C88">
        <f>10*Assumptions!$D$10*(1/(A88)^0.5-1/(Assumptions!$B$8)^0.5)</f>
        <v>13.072872106971204</v>
      </c>
    </row>
    <row r="89" spans="1:3">
      <c r="A89">
        <v>87</v>
      </c>
      <c r="B89">
        <f>10*Assumptions!$B$10*(1/(A89)^0.5-1/(Assumptions!$B$8)^0.5)</f>
        <v>19.840310060686864</v>
      </c>
      <c r="C89">
        <f>10*Assumptions!$D$10*(1/(A89)^0.5-1/(Assumptions!$B$8)^0.5)</f>
        <v>12.995927965677428</v>
      </c>
    </row>
    <row r="90" spans="1:3">
      <c r="A90">
        <v>88</v>
      </c>
      <c r="B90">
        <f>10*Assumptions!$B$10*(1/(A90)^0.5-1/(Assumptions!$B$8)^0.5)</f>
        <v>19.724850847857724</v>
      </c>
      <c r="C90">
        <f>10*Assumptions!$D$10*(1/(A90)^0.5-1/(Assumptions!$B$8)^0.5)</f>
        <v>12.920299126797813</v>
      </c>
    </row>
    <row r="91" spans="1:3">
      <c r="A91">
        <v>89</v>
      </c>
      <c r="B91">
        <f>10*Assumptions!$B$10*(1/(A91)^0.5-1/(Assumptions!$B$8)^0.5)</f>
        <v>19.611343084372745</v>
      </c>
      <c r="C91">
        <f>10*Assumptions!$D$10*(1/(A91)^0.5-1/(Assumptions!$B$8)^0.5)</f>
        <v>12.845948538864265</v>
      </c>
    </row>
    <row r="92" spans="1:3">
      <c r="A92">
        <v>90</v>
      </c>
      <c r="B92">
        <f>10*Assumptions!$B$10*(1/(A92)^0.5-1/(Assumptions!$B$8)^0.5)</f>
        <v>19.499732411313332</v>
      </c>
      <c r="C92">
        <f>10*Assumptions!$D$10*(1/(A92)^0.5-1/(Assumptions!$B$8)^0.5)</f>
        <v>12.77284059534704</v>
      </c>
    </row>
    <row r="93" spans="1:3">
      <c r="A93">
        <v>91</v>
      </c>
      <c r="B93">
        <f>10*Assumptions!$B$10*(1/(A93)^0.5-1/(Assumptions!$B$8)^0.5)</f>
        <v>19.389966566296795</v>
      </c>
      <c r="C93">
        <f>10*Assumptions!$D$10*(1/(A93)^0.5-1/(Assumptions!$B$8)^0.5)</f>
        <v>12.700941063002876</v>
      </c>
    </row>
    <row r="94" spans="1:3">
      <c r="A94">
        <v>92</v>
      </c>
      <c r="B94">
        <f>10*Assumptions!$B$10*(1/(A94)^0.5-1/(Assumptions!$B$8)^0.5)</f>
        <v>19.281995280646107</v>
      </c>
      <c r="C94">
        <f>10*Assumptions!$D$10*(1/(A94)^0.5-1/(Assumptions!$B$8)^0.5)</f>
        <v>12.630217014518456</v>
      </c>
    </row>
    <row r="95" spans="1:3">
      <c r="A95">
        <v>93</v>
      </c>
      <c r="B95">
        <f>10*Assumptions!$B$10*(1/(A95)^0.5-1/(Assumptions!$B$8)^0.5)</f>
        <v>19.17577018265758</v>
      </c>
      <c r="C95">
        <f>10*Assumptions!$D$10*(1/(A95)^0.5-1/(Assumptions!$B$8)^0.5)</f>
        <v>12.560636765148192</v>
      </c>
    </row>
    <row r="96" spans="1:3">
      <c r="A96">
        <v>94</v>
      </c>
      <c r="B96">
        <f>10*Assumptions!$B$10*(1/(A96)^0.5-1/(Assumptions!$B$8)^0.5)</f>
        <v>19.071244706543734</v>
      </c>
      <c r="C96">
        <f>10*Assumptions!$D$10*(1/(A96)^0.5-1/(Assumptions!$B$8)^0.5)</f>
        <v>12.49216981306939</v>
      </c>
    </row>
    <row r="97" spans="1:3">
      <c r="A97">
        <v>95</v>
      </c>
      <c r="B97">
        <f>10*Assumptions!$B$10*(1/(A97)^0.5-1/(Assumptions!$B$8)^0.5)</f>
        <v>18.968374006661954</v>
      </c>
      <c r="C97">
        <f>10*Assumptions!$D$10*(1/(A97)^0.5-1/(Assumptions!$B$8)^0.5)</f>
        <v>12.424786783199735</v>
      </c>
    </row>
    <row r="98" spans="1:3">
      <c r="A98">
        <v>96</v>
      </c>
      <c r="B98">
        <f>10*Assumptions!$B$10*(1/(A98)^0.5-1/(Assumptions!$B$8)^0.5)</f>
        <v>18.867114876670072</v>
      </c>
      <c r="C98">
        <f>10*Assumptions!$D$10*(1/(A98)^0.5-1/(Assumptions!$B$8)^0.5)</f>
        <v>12.35845937424209</v>
      </c>
    </row>
    <row r="99" spans="1:3">
      <c r="A99">
        <v>97</v>
      </c>
      <c r="B99">
        <f>10*Assumptions!$B$10*(1/(A99)^0.5-1/(Assumptions!$B$8)^0.5)</f>
        <v>18.767425673277945</v>
      </c>
      <c r="C99">
        <f>10*Assumptions!$D$10*(1/(A99)^0.5-1/(Assumptions!$B$8)^0.5)</f>
        <v>12.293160308739733</v>
      </c>
    </row>
    <row r="100" spans="1:3">
      <c r="A100">
        <v>98</v>
      </c>
      <c r="B100">
        <f>10*Assumptions!$B$10*(1/(A100)^0.5-1/(Assumptions!$B$8)^0.5)</f>
        <v>18.669266244289322</v>
      </c>
      <c r="C100">
        <f>10*Assumptions!$D$10*(1/(A100)^0.5-1/(Assumptions!$B$8)^0.5)</f>
        <v>12.228863285941896</v>
      </c>
    </row>
    <row r="101" spans="1:3">
      <c r="A101">
        <v>99</v>
      </c>
      <c r="B101">
        <f>10*Assumptions!$B$10*(1/(A101)^0.5-1/(Assumptions!$B$8)^0.5)</f>
        <v>18.572597860651648</v>
      </c>
      <c r="C101">
        <f>10*Assumptions!$D$10*(1/(A101)^0.5-1/(Assumptions!$B$8)^0.5)</f>
        <v>12.165542937294573</v>
      </c>
    </row>
    <row r="102" spans="1:3">
      <c r="A102">
        <v>100</v>
      </c>
      <c r="B102">
        <f>10*Assumptions!$B$10*(1/(A102)^0.5-1/(Assumptions!$B$8)^0.5)</f>
        <v>18.477383152252543</v>
      </c>
      <c r="C102">
        <f>10*Assumptions!$D$10*(1/(A102)^0.5-1/(Assumptions!$B$8)^0.5)</f>
        <v>12.103174784385528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29" sqref="C29"/>
    </sheetView>
  </sheetViews>
  <sheetFormatPr defaultRowHeight="14.4"/>
  <cols>
    <col min="1" max="1" width="44.21875" customWidth="1"/>
    <col min="2" max="2" width="20.77734375" customWidth="1"/>
    <col min="3" max="3" width="36.5546875" customWidth="1"/>
    <col min="4" max="4" width="33" customWidth="1"/>
    <col min="5" max="5" width="38.77734375" customWidth="1"/>
    <col min="6" max="6" width="23.33203125" customWidth="1"/>
  </cols>
  <sheetData>
    <row r="1" spans="1:6">
      <c r="A1" t="s">
        <v>2</v>
      </c>
    </row>
    <row r="3" spans="1:6">
      <c r="A3" t="s">
        <v>33</v>
      </c>
      <c r="B3">
        <f>8.6607592*10^-11</f>
        <v>8.6607591999999992E-11</v>
      </c>
      <c r="C3" t="s">
        <v>35</v>
      </c>
      <c r="D3">
        <f>1.17089768*10^-10</f>
        <v>1.17089768E-10</v>
      </c>
      <c r="E3" t="s">
        <v>26</v>
      </c>
      <c r="F3">
        <f>7.45449645*10^-11</f>
        <v>7.4544964499999989E-11</v>
      </c>
    </row>
    <row r="4" spans="1:6">
      <c r="A4" t="s">
        <v>36</v>
      </c>
      <c r="B4">
        <f>5.7*10^-5</f>
        <v>5.7000000000000003E-5</v>
      </c>
      <c r="C4" t="s">
        <v>36</v>
      </c>
      <c r="D4">
        <f>5.7*10^-5</f>
        <v>5.7000000000000003E-5</v>
      </c>
      <c r="E4" t="s">
        <v>36</v>
      </c>
      <c r="F4">
        <f>5.7*10^-5</f>
        <v>5.7000000000000003E-5</v>
      </c>
    </row>
    <row r="5" spans="1:6">
      <c r="A5" t="s">
        <v>4</v>
      </c>
      <c r="B5">
        <v>0.29199999999999998</v>
      </c>
      <c r="C5" t="s">
        <v>4</v>
      </c>
      <c r="D5">
        <v>0.29199999999999998</v>
      </c>
      <c r="E5" t="s">
        <v>4</v>
      </c>
      <c r="F5">
        <v>0.79575700000000005</v>
      </c>
    </row>
    <row r="7" spans="1:6">
      <c r="A7" t="s">
        <v>10</v>
      </c>
    </row>
    <row r="8" spans="1:6">
      <c r="A8" t="s">
        <v>6</v>
      </c>
      <c r="B8">
        <f>200*10^3</f>
        <v>200000</v>
      </c>
    </row>
    <row r="9" spans="1:6">
      <c r="A9" t="s">
        <v>7</v>
      </c>
      <c r="B9">
        <v>37</v>
      </c>
    </row>
    <row r="10" spans="1:6">
      <c r="A10" t="s">
        <v>38</v>
      </c>
      <c r="B10">
        <v>18.899999999999999</v>
      </c>
      <c r="C10" t="s">
        <v>37</v>
      </c>
      <c r="D10">
        <v>12.38</v>
      </c>
    </row>
    <row r="12" spans="1:6">
      <c r="A12" t="s">
        <v>9</v>
      </c>
      <c r="B12" t="s">
        <v>31</v>
      </c>
      <c r="C12" t="s">
        <v>30</v>
      </c>
      <c r="E12" t="s">
        <v>14</v>
      </c>
    </row>
    <row r="13" spans="1:6">
      <c r="A13" t="s">
        <v>11</v>
      </c>
      <c r="B13">
        <v>5</v>
      </c>
      <c r="C13">
        <v>5</v>
      </c>
      <c r="E13">
        <v>1.1999999999999999E-3</v>
      </c>
    </row>
    <row r="14" spans="1:6">
      <c r="A14" t="s">
        <v>15</v>
      </c>
      <c r="B14">
        <v>228.9</v>
      </c>
      <c r="C14">
        <v>150</v>
      </c>
      <c r="E14">
        <f>22.89*0.004</f>
        <v>9.1560000000000002E-2</v>
      </c>
    </row>
    <row r="15" spans="1:6">
      <c r="A15" t="s">
        <v>12</v>
      </c>
      <c r="B15">
        <v>133</v>
      </c>
      <c r="C15">
        <v>133</v>
      </c>
      <c r="E15">
        <v>3.1600000000000003E-2</v>
      </c>
    </row>
    <row r="16" spans="1:6">
      <c r="A16" t="s">
        <v>13</v>
      </c>
      <c r="B16">
        <v>21</v>
      </c>
      <c r="C16">
        <v>21</v>
      </c>
      <c r="E16">
        <v>5.0000000000000001E-3</v>
      </c>
    </row>
    <row r="17" spans="1:5">
      <c r="A17" t="s">
        <v>21</v>
      </c>
      <c r="B17">
        <f>SUM(B13:B16)</f>
        <v>387.9</v>
      </c>
      <c r="C17">
        <f>SUM(C13:C16)</f>
        <v>309</v>
      </c>
      <c r="E17" t="s">
        <v>29</v>
      </c>
    </row>
    <row r="20" spans="1:5">
      <c r="A20" t="s">
        <v>23</v>
      </c>
      <c r="C20" t="s">
        <v>24</v>
      </c>
      <c r="D20" t="s">
        <v>30</v>
      </c>
    </row>
    <row r="21" spans="1:5">
      <c r="A21" t="s">
        <v>16</v>
      </c>
      <c r="B21">
        <v>24.12</v>
      </c>
      <c r="C21">
        <f>0.395+0.055+0.435+0.56+0.265+22.9</f>
        <v>24.61</v>
      </c>
      <c r="D21">
        <f>0.395+0.055+0.435+0.56+0.265+15</f>
        <v>16.71</v>
      </c>
    </row>
    <row r="22" spans="1:5">
      <c r="A22" t="s">
        <v>17</v>
      </c>
      <c r="B22">
        <v>6.875</v>
      </c>
    </row>
    <row r="23" spans="1:5">
      <c r="A23" t="s">
        <v>18</v>
      </c>
      <c r="B23">
        <v>3.4350000000000001</v>
      </c>
      <c r="C23" s="1" t="s">
        <v>25</v>
      </c>
    </row>
    <row r="24" spans="1:5">
      <c r="A24" t="s">
        <v>19</v>
      </c>
      <c r="B24">
        <v>8.1349999999999998</v>
      </c>
      <c r="C24" t="s">
        <v>32</v>
      </c>
    </row>
    <row r="25" spans="1:5">
      <c r="A25" t="s">
        <v>20</v>
      </c>
      <c r="B25">
        <v>4.1849999999999996</v>
      </c>
      <c r="C25">
        <f>53.82*((0.04/(1-(1/(1+0.04))^40)))+2.746</f>
        <v>5.465174195440401</v>
      </c>
    </row>
    <row r="26" spans="1:5">
      <c r="A26" t="s">
        <v>21</v>
      </c>
      <c r="B26">
        <f>SUM(B21:B25)</f>
        <v>46.75</v>
      </c>
      <c r="C26">
        <f>C25/0.292</f>
        <v>18.716349984384937</v>
      </c>
    </row>
    <row r="27" spans="1:5">
      <c r="A27" t="s">
        <v>22</v>
      </c>
      <c r="B27">
        <v>93.51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M30" sqref="M30"/>
    </sheetView>
  </sheetViews>
  <sheetFormatPr defaultRowHeight="14.4"/>
  <cols>
    <col min="1" max="1" width="26.77734375" customWidth="1"/>
    <col min="2" max="2" width="19.5546875" customWidth="1"/>
    <col min="3" max="3" width="20.21875" customWidth="1"/>
    <col min="4" max="4" width="17.6640625" customWidth="1"/>
  </cols>
  <sheetData>
    <row r="1" spans="1:4">
      <c r="A1" t="s">
        <v>0</v>
      </c>
      <c r="B1" t="s">
        <v>3</v>
      </c>
      <c r="C1" t="s">
        <v>1</v>
      </c>
      <c r="D1" t="s">
        <v>5</v>
      </c>
    </row>
    <row r="2" spans="1:4">
      <c r="A2">
        <f>10*10^-6</f>
        <v>9.9999999999999991E-6</v>
      </c>
      <c r="B2">
        <v>0</v>
      </c>
      <c r="C2">
        <f>((A2)^3-(A2-2*Assumptions!$B$3*Assumptions!$B$4*B2*24*365*3600)^3)/(A2)^3*100</f>
        <v>0</v>
      </c>
      <c r="D2">
        <f>Assumptions!$B$5*C2/100</f>
        <v>0</v>
      </c>
    </row>
    <row r="3" spans="1:4">
      <c r="A3">
        <f>10*10^-6</f>
        <v>9.9999999999999991E-6</v>
      </c>
      <c r="B3">
        <v>1</v>
      </c>
      <c r="C3">
        <f>((A3)^3-(A3-2*Assumptions!$B$3*Assumptions!$B$4*B3*24*365*3600)^3)/(A3)^3*100</f>
        <v>9.05307627537732</v>
      </c>
      <c r="D3">
        <f>Assumptions!$B$5*C3/100</f>
        <v>2.6434982724101771E-2</v>
      </c>
    </row>
    <row r="4" spans="1:4">
      <c r="A4">
        <f t="shared" ref="A4:A67" si="0">10*10^-6</f>
        <v>9.9999999999999991E-6</v>
      </c>
      <c r="B4">
        <v>2</v>
      </c>
      <c r="C4">
        <f>((A4)^3-(A4-2*Assumptions!$B$3*Assumptions!$B$4*B4*24*365*3600)^3)/(A4)^3*100</f>
        <v>17.542581383948995</v>
      </c>
      <c r="D4">
        <f>Assumptions!$B$5*C4/100</f>
        <v>5.122433764113106E-2</v>
      </c>
    </row>
    <row r="5" spans="1:4">
      <c r="A5">
        <f t="shared" si="0"/>
        <v>9.9999999999999991E-6</v>
      </c>
      <c r="B5">
        <v>3</v>
      </c>
      <c r="C5">
        <f>((A5)^3-(A5-2*Assumptions!$B$3*Assumptions!$B$4*B5*24*365*3600)^3)/(A5)^3*100</f>
        <v>25.486626788035803</v>
      </c>
      <c r="D5">
        <f>Assumptions!$B$5*C5/100</f>
        <v>7.4420950221064541E-2</v>
      </c>
    </row>
    <row r="6" spans="1:4">
      <c r="A6">
        <f t="shared" si="0"/>
        <v>9.9999999999999991E-6</v>
      </c>
      <c r="B6">
        <v>4</v>
      </c>
      <c r="C6">
        <f>((A6)^3-(A6-2*Assumptions!$B$3*Assumptions!$B$4*B6*24*365*3600)^3)/(A6)^3*100</f>
        <v>32.903323949958427</v>
      </c>
      <c r="D6">
        <f>Assumptions!$B$5*C6/100</f>
        <v>9.6077705933878599E-2</v>
      </c>
    </row>
    <row r="7" spans="1:4">
      <c r="A7">
        <f t="shared" si="0"/>
        <v>9.9999999999999991E-6</v>
      </c>
      <c r="B7">
        <v>5</v>
      </c>
      <c r="C7">
        <f>((A7)^3-(A7-2*Assumptions!$B$3*Assumptions!$B$4*B7*24*365*3600)^3)/(A7)^3*100</f>
        <v>39.810784332037642</v>
      </c>
      <c r="D7">
        <f>Assumptions!$B$5*C7/100</f>
        <v>0.1162474902495499</v>
      </c>
    </row>
    <row r="8" spans="1:4">
      <c r="A8">
        <f t="shared" si="0"/>
        <v>9.9999999999999991E-6</v>
      </c>
      <c r="B8">
        <v>6</v>
      </c>
      <c r="C8">
        <f>((A8)^3-(A8-2*Assumptions!$B$3*Assumptions!$B$4*B8*24*365*3600)^3)/(A8)^3*100</f>
        <v>46.227119396594155</v>
      </c>
      <c r="D8">
        <f>Assumptions!$B$5*C8/100</f>
        <v>0.13498318863805492</v>
      </c>
    </row>
    <row r="9" spans="1:4">
      <c r="A9">
        <f t="shared" si="0"/>
        <v>9.9999999999999991E-6</v>
      </c>
      <c r="B9">
        <v>7</v>
      </c>
      <c r="C9">
        <f>((A9)^3-(A9-2*Assumptions!$B$3*Assumptions!$B$4*B9*24*365*3600)^3)/(A9)^3*100</f>
        <v>52.170440605948713</v>
      </c>
      <c r="D9">
        <f>Assumptions!$B$5*C9/100</f>
        <v>0.15233768656937025</v>
      </c>
    </row>
    <row r="10" spans="1:4">
      <c r="A10">
        <f t="shared" si="0"/>
        <v>9.9999999999999991E-6</v>
      </c>
      <c r="B10">
        <v>8</v>
      </c>
      <c r="C10">
        <f>((A10)^3-(A10-2*Assumptions!$B$3*Assumptions!$B$4*B10*24*365*3600)^3)/(A10)^3*100</f>
        <v>57.658859422422012</v>
      </c>
      <c r="D10">
        <f>Assumptions!$B$5*C10/100</f>
        <v>0.16836386951347226</v>
      </c>
    </row>
    <row r="11" spans="1:4">
      <c r="A11">
        <f t="shared" si="0"/>
        <v>9.9999999999999991E-6</v>
      </c>
      <c r="B11">
        <v>9</v>
      </c>
      <c r="C11">
        <f>((A11)^3-(A11-2*Assumptions!$B$3*Assumptions!$B$4*B11*24*365*3600)^3)/(A11)^3*100</f>
        <v>62.710487308334848</v>
      </c>
      <c r="D11">
        <f>Assumptions!$B$5*C11/100</f>
        <v>0.18311462294033773</v>
      </c>
    </row>
    <row r="12" spans="1:4">
      <c r="A12">
        <f t="shared" si="0"/>
        <v>9.9999999999999991E-6</v>
      </c>
      <c r="B12">
        <v>10</v>
      </c>
      <c r="C12">
        <f>((A12)^3-(A12-2*Assumptions!$B$3*Assumptions!$B$4*B12*24*365*3600)^3)/(A12)^3*100</f>
        <v>67.343435726007911</v>
      </c>
      <c r="D12">
        <f>Assumptions!$B$5*C12/100</f>
        <v>0.19664283231994306</v>
      </c>
    </row>
    <row r="13" spans="1:4">
      <c r="A13">
        <f t="shared" si="0"/>
        <v>9.9999999999999991E-6</v>
      </c>
      <c r="B13">
        <v>11</v>
      </c>
      <c r="C13">
        <f>((A13)^3-(A13-2*Assumptions!$B$3*Assumptions!$B$4*B13*24*365*3600)^3)/(A13)^3*100</f>
        <v>71.575816137761933</v>
      </c>
      <c r="D13">
        <f>Assumptions!$B$5*C13/100</f>
        <v>0.20900138312226485</v>
      </c>
    </row>
    <row r="14" spans="1:4">
      <c r="A14">
        <f t="shared" si="0"/>
        <v>9.9999999999999991E-6</v>
      </c>
      <c r="B14">
        <v>12</v>
      </c>
      <c r="C14">
        <f>((A14)^3-(A14-2*Assumptions!$B$3*Assumptions!$B$4*B14*24*365*3600)^3)/(A14)^3*100</f>
        <v>75.42574000591766</v>
      </c>
      <c r="D14">
        <f>Assumptions!$B$5*C14/100</f>
        <v>0.22024316081727957</v>
      </c>
    </row>
    <row r="15" spans="1:4">
      <c r="A15">
        <f t="shared" si="0"/>
        <v>9.9999999999999991E-6</v>
      </c>
      <c r="B15">
        <v>13</v>
      </c>
      <c r="C15">
        <f>((A15)^3-(A15-2*Assumptions!$B$3*Assumptions!$B$4*B15*24*365*3600)^3)/(A15)^3*100</f>
        <v>78.911318792795853</v>
      </c>
      <c r="D15">
        <f>Assumptions!$B$5*C15/100</f>
        <v>0.2304210508749639</v>
      </c>
    </row>
    <row r="16" spans="1:4">
      <c r="A16">
        <f t="shared" si="0"/>
        <v>9.9999999999999991E-6</v>
      </c>
      <c r="B16">
        <v>14</v>
      </c>
      <c r="C16">
        <f>((A16)^3-(A16-2*Assumptions!$B$3*Assumptions!$B$4*B16*24*365*3600)^3)/(A16)^3*100</f>
        <v>82.050663960717216</v>
      </c>
      <c r="D16">
        <f>Assumptions!$B$5*C16/100</f>
        <v>0.23958793876529427</v>
      </c>
    </row>
    <row r="17" spans="1:4">
      <c r="A17">
        <f t="shared" si="0"/>
        <v>9.9999999999999991E-6</v>
      </c>
      <c r="B17">
        <v>15</v>
      </c>
      <c r="C17">
        <f>((A17)^3-(A17-2*Assumptions!$B$3*Assumptions!$B$4*B17*24*365*3600)^3)/(A17)^3*100</f>
        <v>84.861886972002466</v>
      </c>
      <c r="D17">
        <f>Assumptions!$B$5*C17/100</f>
        <v>0.24779670995824721</v>
      </c>
    </row>
    <row r="18" spans="1:4">
      <c r="A18">
        <f t="shared" si="0"/>
        <v>9.9999999999999991E-6</v>
      </c>
      <c r="B18">
        <v>16</v>
      </c>
      <c r="C18">
        <f>((A18)^3-(A18-2*Assumptions!$B$3*Assumptions!$B$4*B18*24*365*3600)^3)/(A18)^3*100</f>
        <v>87.36309928897235</v>
      </c>
      <c r="D18">
        <f>Assumptions!$B$5*C18/100</f>
        <v>0.25510024992379926</v>
      </c>
    </row>
    <row r="19" spans="1:4">
      <c r="A19">
        <f t="shared" si="0"/>
        <v>9.9999999999999991E-6</v>
      </c>
      <c r="B19">
        <v>17</v>
      </c>
      <c r="C19">
        <f>((A19)^3-(A19-2*Assumptions!$B$3*Assumptions!$B$4*B19*24*365*3600)^3)/(A19)^3*100</f>
        <v>89.572412373947614</v>
      </c>
      <c r="D19">
        <f>Assumptions!$B$5*C19/100</f>
        <v>0.26155144413192699</v>
      </c>
    </row>
    <row r="20" spans="1:4">
      <c r="A20">
        <f t="shared" si="0"/>
        <v>9.9999999999999991E-6</v>
      </c>
      <c r="B20">
        <v>18</v>
      </c>
      <c r="C20">
        <f>((A20)^3-(A20-2*Assumptions!$B$3*Assumptions!$B$4*B20*24*365*3600)^3)/(A20)^3*100</f>
        <v>91.50793768924899</v>
      </c>
      <c r="D20">
        <f>Assumptions!$B$5*C20/100</f>
        <v>0.26720317805260702</v>
      </c>
    </row>
    <row r="21" spans="1:4">
      <c r="A21">
        <f t="shared" si="0"/>
        <v>9.9999999999999991E-6</v>
      </c>
      <c r="B21">
        <v>19</v>
      </c>
      <c r="C21">
        <f>((A21)^3-(A21-2*Assumptions!$B$3*Assumptions!$B$4*B21*24*365*3600)^3)/(A21)^3*100</f>
        <v>93.187786697197168</v>
      </c>
      <c r="D21">
        <f>Assumptions!$B$5*C21/100</f>
        <v>0.27210833715581573</v>
      </c>
    </row>
    <row r="22" spans="1:4">
      <c r="A22">
        <f t="shared" si="0"/>
        <v>9.9999999999999991E-6</v>
      </c>
      <c r="B22">
        <v>20</v>
      </c>
      <c r="C22">
        <f>((A22)^3-(A22-2*Assumptions!$B$3*Assumptions!$B$4*B22*24*365*3600)^3)/(A22)^3*100</f>
        <v>94.630070860112951</v>
      </c>
      <c r="D22">
        <f>Assumptions!$B$5*C22/100</f>
        <v>0.2763198069115298</v>
      </c>
    </row>
    <row r="23" spans="1:4">
      <c r="A23">
        <f t="shared" si="0"/>
        <v>9.9999999999999991E-6</v>
      </c>
      <c r="B23">
        <v>21</v>
      </c>
      <c r="C23">
        <f>((A23)^3-(A23-2*Assumptions!$B$3*Assumptions!$B$4*B23*24*365*3600)^3)/(A23)^3*100</f>
        <v>95.852901640317029</v>
      </c>
      <c r="D23">
        <f>Assumptions!$B$5*C23/100</f>
        <v>0.27989047278972573</v>
      </c>
    </row>
    <row r="24" spans="1:4">
      <c r="A24">
        <f t="shared" si="0"/>
        <v>9.9999999999999991E-6</v>
      </c>
      <c r="B24">
        <v>22</v>
      </c>
      <c r="C24">
        <f>((A24)^3-(A24-2*Assumptions!$B$3*Assumptions!$B$4*B24*24*365*3600)^3)/(A24)^3*100</f>
        <v>96.874390500130147</v>
      </c>
      <c r="D24">
        <f>Assumptions!$B$5*C24/100</f>
        <v>0.28287322026038003</v>
      </c>
    </row>
    <row r="25" spans="1:4">
      <c r="A25">
        <f t="shared" si="0"/>
        <v>9.9999999999999991E-6</v>
      </c>
      <c r="B25">
        <v>23</v>
      </c>
      <c r="C25">
        <f>((A25)^3-(A25-2*Assumptions!$B$3*Assumptions!$B$4*B25*24*365*3600)^3)/(A25)^3*100</f>
        <v>97.712648901873038</v>
      </c>
      <c r="D25">
        <f>Assumptions!$B$5*C25/100</f>
        <v>0.28532093479346926</v>
      </c>
    </row>
    <row r="26" spans="1:4">
      <c r="A26">
        <f t="shared" si="0"/>
        <v>9.9999999999999991E-6</v>
      </c>
      <c r="B26">
        <v>24</v>
      </c>
      <c r="C26">
        <f>((A26)^3-(A26-2*Assumptions!$B$3*Assumptions!$B$4*B26*24*365*3600)^3)/(A26)^3*100</f>
        <v>98.385788307866406</v>
      </c>
      <c r="D26">
        <f>Assumptions!$B$5*C26/100</f>
        <v>0.28728650185896987</v>
      </c>
    </row>
    <row r="27" spans="1:4">
      <c r="A27">
        <f t="shared" si="0"/>
        <v>9.9999999999999991E-6</v>
      </c>
      <c r="B27">
        <v>25</v>
      </c>
      <c r="C27">
        <f>((A27)^3-(A27-2*Assumptions!$B$3*Assumptions!$B$4*B27*24*365*3600)^3)/(A27)^3*100</f>
        <v>98.911920180431039</v>
      </c>
      <c r="D27">
        <f>Assumptions!$B$5*C27/100</f>
        <v>0.28882280692685858</v>
      </c>
    </row>
    <row r="28" spans="1:4">
      <c r="A28">
        <f t="shared" si="0"/>
        <v>9.9999999999999991E-6</v>
      </c>
      <c r="B28">
        <v>26</v>
      </c>
      <c r="C28">
        <f>((A28)^3-(A28-2*Assumptions!$B$3*Assumptions!$B$4*B28*24*365*3600)^3)/(A28)^3*100</f>
        <v>99.309155981887628</v>
      </c>
      <c r="D28">
        <f>Assumptions!$B$5*C28/100</f>
        <v>0.28998273546711184</v>
      </c>
    </row>
    <row r="29" spans="1:4">
      <c r="A29">
        <f t="shared" si="0"/>
        <v>9.9999999999999991E-6</v>
      </c>
      <c r="B29">
        <v>27</v>
      </c>
      <c r="C29">
        <f>((A29)^3-(A29-2*Assumptions!$B$3*Assumptions!$B$4*B29*24*365*3600)^3)/(A29)^3*100</f>
        <v>99.595607174556932</v>
      </c>
      <c r="D29">
        <f>Assumptions!$B$5*C29/100</f>
        <v>0.29081917294970622</v>
      </c>
    </row>
    <row r="30" spans="1:4">
      <c r="A30">
        <f>10*10^-6</f>
        <v>9.9999999999999991E-6</v>
      </c>
      <c r="B30">
        <v>28</v>
      </c>
      <c r="C30">
        <f>((A30)^3-(A30-2*Assumptions!$B$3*Assumptions!$B$4*B30*24*365*3600)^3)/(A30)^3*100</f>
        <v>99.789385220759669</v>
      </c>
      <c r="D30">
        <f>Assumptions!$B$5*C30/100</f>
        <v>0.29138500484461821</v>
      </c>
    </row>
    <row r="31" spans="1:4">
      <c r="A31">
        <f t="shared" si="0"/>
        <v>9.9999999999999991E-6</v>
      </c>
      <c r="B31">
        <v>29</v>
      </c>
      <c r="C31">
        <f>((A31)^3-(A31-2*Assumptions!$B$3*Assumptions!$B$4*B31*24*365*3600)^3)/(A31)^3*100</f>
        <v>99.908601582816559</v>
      </c>
      <c r="D31">
        <f>Assumptions!$B$5*C31/100</f>
        <v>0.29173311662182433</v>
      </c>
    </row>
    <row r="32" spans="1:4">
      <c r="A32">
        <f t="shared" si="0"/>
        <v>9.9999999999999991E-6</v>
      </c>
      <c r="B32">
        <v>30</v>
      </c>
      <c r="C32">
        <f>((A32)^3-(A32-2*Assumptions!$B$3*Assumptions!$B$4*B32*24*365*3600)^3)/(A32)^3*100</f>
        <v>99.97136772304836</v>
      </c>
      <c r="D32">
        <f>Assumptions!$B$5*C32/100</f>
        <v>0.29191639375130118</v>
      </c>
    </row>
    <row r="33" spans="1:4">
      <c r="A33">
        <f t="shared" si="0"/>
        <v>9.9999999999999991E-6</v>
      </c>
      <c r="B33">
        <v>31</v>
      </c>
      <c r="C33">
        <f>((A33)^3-(A33-2*Assumptions!$B$3*Assumptions!$B$4*B33*24*365*3600)^3)/(A33)^3*100</f>
        <v>99.995795103775791</v>
      </c>
      <c r="D33">
        <f>Assumptions!$B$5*C33/100</f>
        <v>0.29198772170302528</v>
      </c>
    </row>
    <row r="34" spans="1:4">
      <c r="A34">
        <f t="shared" si="0"/>
        <v>9.9999999999999991E-6</v>
      </c>
      <c r="B34">
        <v>32</v>
      </c>
      <c r="C34">
        <f>((A34)^3-(A34-2*Assumptions!$B$3*Assumptions!$B$4*B34*24*365*3600)^3)/(A34)^3*100</f>
        <v>99.999995187319598</v>
      </c>
      <c r="D34">
        <f>Assumptions!$B$5*C34/100</f>
        <v>0.29199998594697318</v>
      </c>
    </row>
    <row r="35" spans="1:4">
      <c r="A35">
        <f t="shared" si="0"/>
        <v>9.9999999999999991E-6</v>
      </c>
      <c r="B35">
        <v>33</v>
      </c>
      <c r="C35">
        <v>100</v>
      </c>
      <c r="D35">
        <f>Assumptions!$B$5*C35/100</f>
        <v>0.29199999999999998</v>
      </c>
    </row>
    <row r="36" spans="1:4">
      <c r="A36">
        <f t="shared" si="0"/>
        <v>9.9999999999999991E-6</v>
      </c>
      <c r="B36">
        <v>34</v>
      </c>
      <c r="C36">
        <v>100</v>
      </c>
      <c r="D36">
        <f>Assumptions!$B$5*C36/100</f>
        <v>0.29199999999999998</v>
      </c>
    </row>
    <row r="37" spans="1:4">
      <c r="A37">
        <f t="shared" si="0"/>
        <v>9.9999999999999991E-6</v>
      </c>
      <c r="B37">
        <v>35</v>
      </c>
      <c r="C37">
        <v>100</v>
      </c>
      <c r="D37">
        <f>Assumptions!$B$5*C37/100</f>
        <v>0.29199999999999998</v>
      </c>
    </row>
    <row r="38" spans="1:4">
      <c r="A38">
        <f t="shared" si="0"/>
        <v>9.9999999999999991E-6</v>
      </c>
      <c r="B38">
        <v>36</v>
      </c>
      <c r="C38">
        <v>100</v>
      </c>
      <c r="D38">
        <f>Assumptions!$B$5*C38/100</f>
        <v>0.29199999999999998</v>
      </c>
    </row>
    <row r="39" spans="1:4">
      <c r="A39">
        <f t="shared" si="0"/>
        <v>9.9999999999999991E-6</v>
      </c>
      <c r="B39">
        <v>37</v>
      </c>
      <c r="C39">
        <v>100</v>
      </c>
      <c r="D39">
        <f>Assumptions!$B$5*C39/100</f>
        <v>0.29199999999999998</v>
      </c>
    </row>
    <row r="40" spans="1:4">
      <c r="A40">
        <f t="shared" si="0"/>
        <v>9.9999999999999991E-6</v>
      </c>
      <c r="B40">
        <v>38</v>
      </c>
      <c r="C40">
        <v>100</v>
      </c>
      <c r="D40">
        <f>Assumptions!$B$5*C40/100</f>
        <v>0.29199999999999998</v>
      </c>
    </row>
    <row r="41" spans="1:4">
      <c r="A41">
        <f t="shared" si="0"/>
        <v>9.9999999999999991E-6</v>
      </c>
      <c r="B41">
        <v>39</v>
      </c>
      <c r="C41">
        <v>100</v>
      </c>
      <c r="D41">
        <f>Assumptions!$B$5*C41/100</f>
        <v>0.29199999999999998</v>
      </c>
    </row>
    <row r="42" spans="1:4">
      <c r="A42">
        <f t="shared" si="0"/>
        <v>9.9999999999999991E-6</v>
      </c>
      <c r="B42">
        <v>40</v>
      </c>
      <c r="C42">
        <v>100</v>
      </c>
      <c r="D42">
        <f>Assumptions!$B$5*C42/100</f>
        <v>0.29199999999999998</v>
      </c>
    </row>
    <row r="43" spans="1:4">
      <c r="A43">
        <f t="shared" si="0"/>
        <v>9.9999999999999991E-6</v>
      </c>
      <c r="B43">
        <v>41</v>
      </c>
      <c r="C43">
        <v>100</v>
      </c>
      <c r="D43">
        <f>Assumptions!$B$5*C43/100</f>
        <v>0.29199999999999998</v>
      </c>
    </row>
    <row r="44" spans="1:4">
      <c r="A44">
        <f t="shared" si="0"/>
        <v>9.9999999999999991E-6</v>
      </c>
      <c r="B44">
        <v>42</v>
      </c>
      <c r="C44">
        <v>100</v>
      </c>
      <c r="D44">
        <f>Assumptions!$B$5*C44/100</f>
        <v>0.29199999999999998</v>
      </c>
    </row>
    <row r="45" spans="1:4">
      <c r="A45">
        <f t="shared" si="0"/>
        <v>9.9999999999999991E-6</v>
      </c>
      <c r="B45">
        <v>43</v>
      </c>
      <c r="C45">
        <v>100</v>
      </c>
      <c r="D45">
        <f>Assumptions!$B$5*C45/100</f>
        <v>0.29199999999999998</v>
      </c>
    </row>
    <row r="46" spans="1:4">
      <c r="A46">
        <f t="shared" si="0"/>
        <v>9.9999999999999991E-6</v>
      </c>
      <c r="B46">
        <v>44</v>
      </c>
      <c r="C46">
        <v>100</v>
      </c>
      <c r="D46">
        <f>Assumptions!$B$5*C46/100</f>
        <v>0.29199999999999998</v>
      </c>
    </row>
    <row r="47" spans="1:4">
      <c r="A47">
        <f t="shared" si="0"/>
        <v>9.9999999999999991E-6</v>
      </c>
      <c r="B47">
        <v>45</v>
      </c>
      <c r="C47">
        <v>100</v>
      </c>
      <c r="D47">
        <f>Assumptions!$B$5*C47/100</f>
        <v>0.29199999999999998</v>
      </c>
    </row>
    <row r="48" spans="1:4">
      <c r="A48">
        <f t="shared" si="0"/>
        <v>9.9999999999999991E-6</v>
      </c>
      <c r="B48">
        <v>46</v>
      </c>
      <c r="C48">
        <v>100</v>
      </c>
      <c r="D48">
        <f>Assumptions!$B$5*C48/100</f>
        <v>0.29199999999999998</v>
      </c>
    </row>
    <row r="49" spans="1:4">
      <c r="A49">
        <f t="shared" si="0"/>
        <v>9.9999999999999991E-6</v>
      </c>
      <c r="B49">
        <v>47</v>
      </c>
      <c r="C49">
        <v>100</v>
      </c>
      <c r="D49">
        <f>Assumptions!$B$5*C49/100</f>
        <v>0.29199999999999998</v>
      </c>
    </row>
    <row r="50" spans="1:4">
      <c r="A50">
        <f t="shared" si="0"/>
        <v>9.9999999999999991E-6</v>
      </c>
      <c r="B50">
        <v>48</v>
      </c>
      <c r="C50">
        <v>100</v>
      </c>
      <c r="D50">
        <f>Assumptions!$B$5*C50/100</f>
        <v>0.29199999999999998</v>
      </c>
    </row>
    <row r="51" spans="1:4">
      <c r="A51">
        <f t="shared" si="0"/>
        <v>9.9999999999999991E-6</v>
      </c>
      <c r="B51">
        <v>49</v>
      </c>
      <c r="C51">
        <v>100</v>
      </c>
      <c r="D51">
        <f>Assumptions!$B$5*C51/100</f>
        <v>0.29199999999999998</v>
      </c>
    </row>
    <row r="52" spans="1:4">
      <c r="A52">
        <f t="shared" si="0"/>
        <v>9.9999999999999991E-6</v>
      </c>
      <c r="B52">
        <v>50</v>
      </c>
      <c r="C52">
        <v>100</v>
      </c>
      <c r="D52">
        <f>Assumptions!$B$5*C52/100</f>
        <v>0.29199999999999998</v>
      </c>
    </row>
    <row r="53" spans="1:4">
      <c r="A53">
        <f t="shared" si="0"/>
        <v>9.9999999999999991E-6</v>
      </c>
      <c r="B53">
        <v>0</v>
      </c>
      <c r="C53">
        <f>((A53)^3-(A53-2*Assumptions!$D$3*Assumptions!$D$4*B53*24*365*3600)^3)/(A53)^3*100</f>
        <v>0</v>
      </c>
      <c r="D53">
        <f>Assumptions!$D$5*C53/100</f>
        <v>0</v>
      </c>
    </row>
    <row r="54" spans="1:4">
      <c r="A54">
        <f t="shared" si="0"/>
        <v>9.9999999999999991E-6</v>
      </c>
      <c r="B54">
        <v>1</v>
      </c>
      <c r="C54">
        <f>((A54)^3-(A54-2*Assumptions!$D$3*Assumptions!$D$4*B54*24*365*3600)^3)/(A54)^3*100</f>
        <v>12.104359543007098</v>
      </c>
      <c r="D54">
        <f>Assumptions!$D$5*C54/100</f>
        <v>3.5344729865580723E-2</v>
      </c>
    </row>
    <row r="55" spans="1:4">
      <c r="A55">
        <f t="shared" si="0"/>
        <v>9.9999999999999991E-6</v>
      </c>
      <c r="B55">
        <v>2</v>
      </c>
      <c r="C55">
        <f>((A55)^3-(A55-2*Assumptions!$D$3*Assumptions!$D$4*B55*24*365*3600)^3)/(A55)^3*100</f>
        <v>23.19028130278971</v>
      </c>
      <c r="D55">
        <f>Assumptions!$D$5*C55/100</f>
        <v>6.7715621404145943E-2</v>
      </c>
    </row>
    <row r="56" spans="1:4">
      <c r="A56">
        <f t="shared" si="0"/>
        <v>9.9999999999999991E-6</v>
      </c>
      <c r="B56">
        <v>3</v>
      </c>
      <c r="C56">
        <f>((A56)^3-(A56-2*Assumptions!$D$3*Assumptions!$D$4*B56*24*365*3600)^3)/(A56)^3*100</f>
        <v>33.302520372118032</v>
      </c>
      <c r="D56">
        <f>Assumptions!$D$5*C56/100</f>
        <v>9.7243359486584649E-2</v>
      </c>
    </row>
    <row r="57" spans="1:4">
      <c r="A57">
        <f t="shared" si="0"/>
        <v>9.9999999999999991E-6</v>
      </c>
      <c r="B57">
        <v>4</v>
      </c>
      <c r="C57">
        <f>((A57)^3-(A57-2*Assumptions!$D$3*Assumptions!$D$4*B57*24*365*3600)^3)/(A57)^3*100</f>
        <v>42.48583184376244</v>
      </c>
      <c r="D57">
        <f>Assumptions!$D$5*C57/100</f>
        <v>0.12405862898378631</v>
      </c>
    </row>
    <row r="58" spans="1:4">
      <c r="A58">
        <f t="shared" si="0"/>
        <v>9.9999999999999991E-6</v>
      </c>
      <c r="B58">
        <v>5</v>
      </c>
      <c r="C58">
        <f>((A58)^3-(A58-2*Assumptions!$D$3*Assumptions!$D$4*B58*24*365*3600)^3)/(A58)^3*100</f>
        <v>50.784970810493199</v>
      </c>
      <c r="D58">
        <f>Assumptions!$D$5*C58/100</f>
        <v>0.14829211476664014</v>
      </c>
    </row>
    <row r="59" spans="1:4">
      <c r="A59">
        <f t="shared" si="0"/>
        <v>9.9999999999999991E-6</v>
      </c>
      <c r="B59">
        <v>6</v>
      </c>
      <c r="C59">
        <f>((A59)^3-(A59-2*Assumptions!$D$3*Assumptions!$D$4*B59*24*365*3600)^3)/(A59)^3*100</f>
        <v>58.244692365080567</v>
      </c>
      <c r="D59">
        <f>Assumptions!$D$5*C59/100</f>
        <v>0.17007450170603522</v>
      </c>
    </row>
    <row r="60" spans="1:4">
      <c r="A60">
        <f t="shared" si="0"/>
        <v>9.9999999999999991E-6</v>
      </c>
      <c r="B60">
        <v>7</v>
      </c>
      <c r="C60">
        <f>((A60)^3-(A60-2*Assumptions!$D$3*Assumptions!$D$4*B60*24*365*3600)^3)/(A60)^3*100</f>
        <v>64.909751600294868</v>
      </c>
      <c r="D60">
        <f>Assumptions!$D$5*C60/100</f>
        <v>0.189536474672861</v>
      </c>
    </row>
    <row r="61" spans="1:4">
      <c r="A61">
        <f t="shared" si="0"/>
        <v>9.9999999999999991E-6</v>
      </c>
      <c r="B61">
        <v>8</v>
      </c>
      <c r="C61">
        <f>((A61)^3-(A61-2*Assumptions!$D$3*Assumptions!$D$4*B61*24*365*3600)^3)/(A61)^3*100</f>
        <v>70.824903608906425</v>
      </c>
      <c r="D61">
        <f>Assumptions!$D$5*C61/100</f>
        <v>0.20680871853800675</v>
      </c>
    </row>
    <row r="62" spans="1:4">
      <c r="A62">
        <f t="shared" si="0"/>
        <v>9.9999999999999991E-6</v>
      </c>
      <c r="B62">
        <v>9</v>
      </c>
      <c r="C62">
        <f>((A62)^3-(A62-2*Assumptions!$D$3*Assumptions!$D$4*B62*24*365*3600)^3)/(A62)^3*100</f>
        <v>76.034903483685511</v>
      </c>
      <c r="D62">
        <f>Assumptions!$D$5*C62/100</f>
        <v>0.22202191817236169</v>
      </c>
    </row>
    <row r="63" spans="1:4">
      <c r="A63">
        <f t="shared" si="0"/>
        <v>9.9999999999999991E-6</v>
      </c>
      <c r="B63">
        <v>10</v>
      </c>
      <c r="C63">
        <f>((A63)^3-(A63-2*Assumptions!$D$3*Assumptions!$D$4*B63*24*365*3600)^3)/(A63)^3*100</f>
        <v>80.584506317402429</v>
      </c>
      <c r="D63">
        <f>Assumptions!$D$5*C63/100</f>
        <v>0.23530675844681506</v>
      </c>
    </row>
    <row r="64" spans="1:4">
      <c r="A64">
        <f t="shared" si="0"/>
        <v>9.9999999999999991E-6</v>
      </c>
      <c r="B64">
        <v>11</v>
      </c>
      <c r="C64">
        <f>((A64)^3-(A64-2*Assumptions!$D$3*Assumptions!$D$4*B64*24*365*3600)^3)/(A64)^3*100</f>
        <v>84.518467202827452</v>
      </c>
      <c r="D64">
        <f>Assumptions!$D$5*C64/100</f>
        <v>0.24679392423225616</v>
      </c>
    </row>
    <row r="65" spans="1:4">
      <c r="A65">
        <f t="shared" si="0"/>
        <v>9.9999999999999991E-6</v>
      </c>
      <c r="B65">
        <v>12</v>
      </c>
      <c r="C65">
        <f>((A65)^3-(A65-2*Assumptions!$D$3*Assumptions!$D$4*B65*24*365*3600)^3)/(A65)^3*100</f>
        <v>87.88154123273091</v>
      </c>
      <c r="D65">
        <f>Assumptions!$D$5*C65/100</f>
        <v>0.25661410039957422</v>
      </c>
    </row>
    <row r="66" spans="1:4">
      <c r="A66">
        <f t="shared" si="0"/>
        <v>9.9999999999999991E-6</v>
      </c>
      <c r="B66">
        <v>13</v>
      </c>
      <c r="C66">
        <f>((A66)^3-(A66-2*Assumptions!$D$3*Assumptions!$D$4*B66*24*365*3600)^3)/(A66)^3*100</f>
        <v>90.718483499883064</v>
      </c>
      <c r="D66">
        <f>Assumptions!$D$5*C66/100</f>
        <v>0.26489797181965852</v>
      </c>
    </row>
    <row r="67" spans="1:4">
      <c r="A67">
        <f t="shared" si="0"/>
        <v>9.9999999999999991E-6</v>
      </c>
      <c r="B67">
        <v>14</v>
      </c>
      <c r="C67">
        <f>((A67)^3-(A67-2*Assumptions!$D$3*Assumptions!$D$4*B67*24*365*3600)^3)/(A67)^3*100</f>
        <v>93.074049097054228</v>
      </c>
      <c r="D67">
        <f>Assumptions!$D$5*C67/100</f>
        <v>0.27177622336339835</v>
      </c>
    </row>
    <row r="68" spans="1:4">
      <c r="A68">
        <f t="shared" ref="A68:A131" si="1">10*10^-6</f>
        <v>9.9999999999999991E-6</v>
      </c>
      <c r="B68">
        <v>15</v>
      </c>
      <c r="C68">
        <f>((A68)^3-(A68-2*Assumptions!$D$3*Assumptions!$D$4*B68*24*365*3600)^3)/(A68)^3*100</f>
        <v>94.992993117014692</v>
      </c>
      <c r="D68">
        <f>Assumptions!$D$5*C68/100</f>
        <v>0.2773795399016829</v>
      </c>
    </row>
    <row r="69" spans="1:4">
      <c r="A69">
        <f t="shared" si="1"/>
        <v>9.9999999999999991E-6</v>
      </c>
      <c r="B69">
        <v>16</v>
      </c>
      <c r="C69">
        <f>((A69)^3-(A69-2*Assumptions!$D$3*Assumptions!$D$4*B69*24*365*3600)^3)/(A69)^3*100</f>
        <v>96.52007065253477</v>
      </c>
      <c r="D69">
        <f>Assumptions!$D$5*C69/100</f>
        <v>0.28183860630540153</v>
      </c>
    </row>
    <row r="70" spans="1:4">
      <c r="A70">
        <f t="shared" si="1"/>
        <v>9.9999999999999991E-6</v>
      </c>
      <c r="B70">
        <v>17</v>
      </c>
      <c r="C70">
        <f>((A70)^3-(A70-2*Assumptions!$D$3*Assumptions!$D$4*B70*24*365*3600)^3)/(A70)^3*100</f>
        <v>97.700036796384737</v>
      </c>
      <c r="D70">
        <f>Assumptions!$D$5*C70/100</f>
        <v>0.28528410744544341</v>
      </c>
    </row>
    <row r="71" spans="1:4">
      <c r="A71">
        <f t="shared" si="1"/>
        <v>9.9999999999999991E-6</v>
      </c>
      <c r="B71">
        <v>18</v>
      </c>
      <c r="C71">
        <f>((A71)^3-(A71-2*Assumptions!$D$3*Assumptions!$D$4*B71*24*365*3600)^3)/(A71)^3*100</f>
        <v>98.577646641334908</v>
      </c>
      <c r="D71">
        <f>Assumptions!$D$5*C71/100</f>
        <v>0.28784672819269791</v>
      </c>
    </row>
    <row r="72" spans="1:4">
      <c r="A72">
        <f t="shared" si="1"/>
        <v>9.9999999999999991E-6</v>
      </c>
      <c r="B72">
        <v>19</v>
      </c>
      <c r="C72">
        <f>((A72)^3-(A72-2*Assumptions!$D$3*Assumptions!$D$4*B72*24*365*3600)^3)/(A72)^3*100</f>
        <v>99.197655280155544</v>
      </c>
      <c r="D72">
        <f>Assumptions!$D$5*C72/100</f>
        <v>0.28965715341805415</v>
      </c>
    </row>
    <row r="73" spans="1:4">
      <c r="A73">
        <f t="shared" si="1"/>
        <v>9.9999999999999991E-6</v>
      </c>
      <c r="B73">
        <v>20</v>
      </c>
      <c r="C73">
        <f>((A73)^3-(A73-2*Assumptions!$D$3*Assumptions!$D$4*B73*24*365*3600)^3)/(A73)^3*100</f>
        <v>99.604817805616975</v>
      </c>
      <c r="D73">
        <f>Assumptions!$D$5*C73/100</f>
        <v>0.29084606799240154</v>
      </c>
    </row>
    <row r="74" spans="1:4">
      <c r="A74">
        <f t="shared" si="1"/>
        <v>9.9999999999999991E-6</v>
      </c>
      <c r="B74">
        <v>21</v>
      </c>
      <c r="C74">
        <f>((A74)^3-(A74-2*Assumptions!$D$3*Assumptions!$D$4*B74*24*365*3600)^3)/(A74)^3*100</f>
        <v>99.843889310489487</v>
      </c>
      <c r="D74">
        <f>Assumptions!$D$5*C74/100</f>
        <v>0.29154415678662926</v>
      </c>
    </row>
    <row r="75" spans="1:4">
      <c r="A75">
        <f t="shared" si="1"/>
        <v>9.9999999999999991E-6</v>
      </c>
      <c r="B75">
        <v>22</v>
      </c>
      <c r="C75">
        <f>((A75)^3-(A75-2*Assumptions!$D$3*Assumptions!$D$4*B75*24*365*3600)^3)/(A75)^3*100</f>
        <v>99.95962488754337</v>
      </c>
      <c r="D75">
        <f>Assumptions!$D$5*C75/100</f>
        <v>0.29188210467162662</v>
      </c>
    </row>
    <row r="76" spans="1:4">
      <c r="A76">
        <f t="shared" si="1"/>
        <v>9.9999999999999991E-6</v>
      </c>
      <c r="B76">
        <v>23</v>
      </c>
      <c r="C76">
        <f>((A76)^3-(A76-2*Assumptions!$D$3*Assumptions!$D$4*B76*24*365*3600)^3)/(A76)^3*100</f>
        <v>99.996779629548939</v>
      </c>
      <c r="D76">
        <f>Assumptions!$D$5*C76/100</f>
        <v>0.29199059651828291</v>
      </c>
    </row>
    <row r="77" spans="1:4">
      <c r="A77">
        <f t="shared" si="1"/>
        <v>9.9999999999999991E-6</v>
      </c>
      <c r="B77">
        <v>24</v>
      </c>
      <c r="C77">
        <v>100</v>
      </c>
      <c r="D77">
        <f>Assumptions!$D$5*C77/100</f>
        <v>0.29199999999999998</v>
      </c>
    </row>
    <row r="78" spans="1:4">
      <c r="A78">
        <f t="shared" si="1"/>
        <v>9.9999999999999991E-6</v>
      </c>
      <c r="B78">
        <v>25</v>
      </c>
      <c r="C78">
        <v>100</v>
      </c>
      <c r="D78">
        <f>Assumptions!$D$5*C78/100</f>
        <v>0.29199999999999998</v>
      </c>
    </row>
    <row r="79" spans="1:4">
      <c r="A79">
        <f t="shared" si="1"/>
        <v>9.9999999999999991E-6</v>
      </c>
      <c r="B79">
        <v>26</v>
      </c>
      <c r="C79">
        <v>100</v>
      </c>
      <c r="D79">
        <f>Assumptions!$D$5*C79/100</f>
        <v>0.29199999999999998</v>
      </c>
    </row>
    <row r="80" spans="1:4">
      <c r="A80">
        <f t="shared" si="1"/>
        <v>9.9999999999999991E-6</v>
      </c>
      <c r="B80">
        <v>27</v>
      </c>
      <c r="C80">
        <v>100</v>
      </c>
      <c r="D80">
        <f>Assumptions!$D$5*C80/100</f>
        <v>0.29199999999999998</v>
      </c>
    </row>
    <row r="81" spans="1:4">
      <c r="A81">
        <f t="shared" si="1"/>
        <v>9.9999999999999991E-6</v>
      </c>
      <c r="B81">
        <v>28</v>
      </c>
      <c r="C81">
        <v>100</v>
      </c>
      <c r="D81">
        <f>Assumptions!$D$5*C81/100</f>
        <v>0.29199999999999998</v>
      </c>
    </row>
    <row r="82" spans="1:4">
      <c r="A82">
        <f t="shared" si="1"/>
        <v>9.9999999999999991E-6</v>
      </c>
      <c r="B82">
        <v>29</v>
      </c>
      <c r="C82">
        <v>100</v>
      </c>
      <c r="D82">
        <f>Assumptions!$D$5*C82/100</f>
        <v>0.29199999999999998</v>
      </c>
    </row>
    <row r="83" spans="1:4">
      <c r="A83">
        <f t="shared" si="1"/>
        <v>9.9999999999999991E-6</v>
      </c>
      <c r="B83">
        <v>30</v>
      </c>
      <c r="C83">
        <v>100</v>
      </c>
      <c r="D83">
        <f>Assumptions!$D$5*C83/100</f>
        <v>0.29199999999999998</v>
      </c>
    </row>
    <row r="84" spans="1:4">
      <c r="A84">
        <f t="shared" si="1"/>
        <v>9.9999999999999991E-6</v>
      </c>
      <c r="B84">
        <v>31</v>
      </c>
      <c r="C84">
        <v>100</v>
      </c>
      <c r="D84">
        <f>Assumptions!$D$5*C84/100</f>
        <v>0.29199999999999998</v>
      </c>
    </row>
    <row r="85" spans="1:4">
      <c r="A85">
        <f t="shared" si="1"/>
        <v>9.9999999999999991E-6</v>
      </c>
      <c r="B85">
        <v>32</v>
      </c>
      <c r="C85">
        <v>100</v>
      </c>
      <c r="D85">
        <f>Assumptions!$D$5*C85/100</f>
        <v>0.29199999999999998</v>
      </c>
    </row>
    <row r="86" spans="1:4">
      <c r="A86">
        <f t="shared" si="1"/>
        <v>9.9999999999999991E-6</v>
      </c>
      <c r="B86">
        <v>33</v>
      </c>
      <c r="C86">
        <v>100</v>
      </c>
      <c r="D86">
        <f>Assumptions!$D$5*C86/100</f>
        <v>0.29199999999999998</v>
      </c>
    </row>
    <row r="87" spans="1:4">
      <c r="A87">
        <f t="shared" si="1"/>
        <v>9.9999999999999991E-6</v>
      </c>
      <c r="B87">
        <v>34</v>
      </c>
      <c r="C87">
        <v>100</v>
      </c>
      <c r="D87">
        <f>Assumptions!$D$5*C87/100</f>
        <v>0.29199999999999998</v>
      </c>
    </row>
    <row r="88" spans="1:4">
      <c r="A88">
        <f t="shared" si="1"/>
        <v>9.9999999999999991E-6</v>
      </c>
      <c r="B88">
        <v>35</v>
      </c>
      <c r="C88">
        <v>100</v>
      </c>
      <c r="D88">
        <f>Assumptions!$D$5*C88/100</f>
        <v>0.29199999999999998</v>
      </c>
    </row>
    <row r="89" spans="1:4">
      <c r="A89">
        <f t="shared" si="1"/>
        <v>9.9999999999999991E-6</v>
      </c>
      <c r="B89">
        <v>36</v>
      </c>
      <c r="C89">
        <v>100</v>
      </c>
      <c r="D89">
        <f>Assumptions!$D$5*C89/100</f>
        <v>0.29199999999999998</v>
      </c>
    </row>
    <row r="90" spans="1:4">
      <c r="A90">
        <f t="shared" si="1"/>
        <v>9.9999999999999991E-6</v>
      </c>
      <c r="B90">
        <v>37</v>
      </c>
      <c r="C90">
        <v>100</v>
      </c>
      <c r="D90">
        <f>Assumptions!$D$5*C90/100</f>
        <v>0.29199999999999998</v>
      </c>
    </row>
    <row r="91" spans="1:4">
      <c r="A91">
        <f t="shared" si="1"/>
        <v>9.9999999999999991E-6</v>
      </c>
      <c r="B91">
        <v>38</v>
      </c>
      <c r="C91">
        <v>100</v>
      </c>
      <c r="D91">
        <f>Assumptions!$D$5*C91/100</f>
        <v>0.29199999999999998</v>
      </c>
    </row>
    <row r="92" spans="1:4">
      <c r="A92">
        <f t="shared" si="1"/>
        <v>9.9999999999999991E-6</v>
      </c>
      <c r="B92">
        <v>39</v>
      </c>
      <c r="C92">
        <v>100</v>
      </c>
      <c r="D92">
        <f>Assumptions!$D$5*C92/100</f>
        <v>0.29199999999999998</v>
      </c>
    </row>
    <row r="93" spans="1:4">
      <c r="A93">
        <f t="shared" si="1"/>
        <v>9.9999999999999991E-6</v>
      </c>
      <c r="B93">
        <v>40</v>
      </c>
      <c r="C93">
        <v>100</v>
      </c>
      <c r="D93">
        <f>Assumptions!$D$5*C93/100</f>
        <v>0.29199999999999998</v>
      </c>
    </row>
    <row r="94" spans="1:4">
      <c r="A94">
        <f t="shared" si="1"/>
        <v>9.9999999999999991E-6</v>
      </c>
      <c r="B94">
        <v>41</v>
      </c>
      <c r="C94">
        <v>100</v>
      </c>
      <c r="D94">
        <f>Assumptions!$D$5*C94/100</f>
        <v>0.29199999999999998</v>
      </c>
    </row>
    <row r="95" spans="1:4">
      <c r="A95">
        <f t="shared" si="1"/>
        <v>9.9999999999999991E-6</v>
      </c>
      <c r="B95">
        <v>42</v>
      </c>
      <c r="C95">
        <v>100</v>
      </c>
      <c r="D95">
        <f>Assumptions!$D$5*C95/100</f>
        <v>0.29199999999999998</v>
      </c>
    </row>
    <row r="96" spans="1:4">
      <c r="A96">
        <f t="shared" si="1"/>
        <v>9.9999999999999991E-6</v>
      </c>
      <c r="B96">
        <v>43</v>
      </c>
      <c r="C96">
        <v>100</v>
      </c>
      <c r="D96">
        <f>Assumptions!$D$5*C96/100</f>
        <v>0.29199999999999998</v>
      </c>
    </row>
    <row r="97" spans="1:4">
      <c r="A97">
        <f t="shared" si="1"/>
        <v>9.9999999999999991E-6</v>
      </c>
      <c r="B97">
        <v>44</v>
      </c>
      <c r="C97">
        <v>100</v>
      </c>
      <c r="D97">
        <f>Assumptions!$D$5*C97/100</f>
        <v>0.29199999999999998</v>
      </c>
    </row>
    <row r="98" spans="1:4">
      <c r="A98">
        <f t="shared" si="1"/>
        <v>9.9999999999999991E-6</v>
      </c>
      <c r="B98">
        <v>45</v>
      </c>
      <c r="C98">
        <v>100</v>
      </c>
      <c r="D98">
        <f>Assumptions!$D$5*C98/100</f>
        <v>0.29199999999999998</v>
      </c>
    </row>
    <row r="99" spans="1:4">
      <c r="A99">
        <f t="shared" si="1"/>
        <v>9.9999999999999991E-6</v>
      </c>
      <c r="B99">
        <v>46</v>
      </c>
      <c r="C99">
        <v>100</v>
      </c>
      <c r="D99">
        <f>Assumptions!$D$5*C99/100</f>
        <v>0.29199999999999998</v>
      </c>
    </row>
    <row r="100" spans="1:4">
      <c r="A100">
        <f t="shared" si="1"/>
        <v>9.9999999999999991E-6</v>
      </c>
      <c r="B100">
        <v>47</v>
      </c>
      <c r="C100">
        <v>100</v>
      </c>
      <c r="D100">
        <f>Assumptions!$D$5*C100/100</f>
        <v>0.29199999999999998</v>
      </c>
    </row>
    <row r="101" spans="1:4">
      <c r="A101">
        <f t="shared" si="1"/>
        <v>9.9999999999999991E-6</v>
      </c>
      <c r="B101">
        <v>48</v>
      </c>
      <c r="C101">
        <v>100</v>
      </c>
      <c r="D101">
        <f>Assumptions!$D$5*C101/100</f>
        <v>0.29199999999999998</v>
      </c>
    </row>
    <row r="102" spans="1:4">
      <c r="A102">
        <f t="shared" si="1"/>
        <v>9.9999999999999991E-6</v>
      </c>
      <c r="B102">
        <v>49</v>
      </c>
      <c r="C102">
        <v>100</v>
      </c>
      <c r="D102">
        <f>Assumptions!$D$5*C102/100</f>
        <v>0.29199999999999998</v>
      </c>
    </row>
    <row r="103" spans="1:4">
      <c r="A103">
        <f t="shared" si="1"/>
        <v>9.9999999999999991E-6</v>
      </c>
      <c r="B103">
        <v>50</v>
      </c>
      <c r="C103">
        <v>100</v>
      </c>
      <c r="D103">
        <f>Assumptions!$D$5*C103/100</f>
        <v>0.29199999999999998</v>
      </c>
    </row>
    <row r="104" spans="1:4">
      <c r="A104">
        <f t="shared" si="1"/>
        <v>9.9999999999999991E-6</v>
      </c>
      <c r="B104">
        <v>0</v>
      </c>
      <c r="C104">
        <f>((A104)^3-(A104-2*Assumptions!$F$3*Assumptions!$B$4*B104*24*365*3600)^3)/(A104)^3*100</f>
        <v>0</v>
      </c>
      <c r="D104">
        <f>Assumptions!$F$5*C104/100</f>
        <v>0</v>
      </c>
    </row>
    <row r="105" spans="1:4">
      <c r="A105">
        <f t="shared" si="1"/>
        <v>9.9999999999999991E-6</v>
      </c>
      <c r="B105">
        <v>1</v>
      </c>
      <c r="C105">
        <f>((A105)^3-(A105-2*Assumptions!$F$3*Assumptions!$B$4*B105*24*365*3600)^3)/(A105)^3*100</f>
        <v>7.8263648027045249</v>
      </c>
      <c r="D105">
        <f>Assumptions!$F$5*C105/100</f>
        <v>6.227884576305745E-2</v>
      </c>
    </row>
    <row r="106" spans="1:4">
      <c r="A106">
        <f t="shared" si="1"/>
        <v>9.9999999999999991E-6</v>
      </c>
      <c r="B106">
        <v>2</v>
      </c>
      <c r="C106">
        <f>((A106)^3-(A106-2*Assumptions!$F$3*Assumptions!$B$4*B106*24*365*3600)^3)/(A106)^3*100</f>
        <v>15.233344473211947</v>
      </c>
      <c r="D106">
        <f>Assumptions!$F$5*C106/100</f>
        <v>0.12122040497969719</v>
      </c>
    </row>
    <row r="107" spans="1:4">
      <c r="A107">
        <f t="shared" si="1"/>
        <v>9.9999999999999991E-6</v>
      </c>
      <c r="B107">
        <v>3</v>
      </c>
      <c r="C107">
        <f>((A107)^3-(A107-2*Assumptions!$F$3*Assumptions!$B$4*B107*24*365*3600)^3)/(A107)^3*100</f>
        <v>22.232487909956074</v>
      </c>
      <c r="D107">
        <f>Assumptions!$F$5*C107/100</f>
        <v>0.17691657881762918</v>
      </c>
    </row>
    <row r="108" spans="1:4">
      <c r="A108">
        <f t="shared" si="1"/>
        <v>9.9999999999999991E-6</v>
      </c>
      <c r="B108">
        <v>4</v>
      </c>
      <c r="C108">
        <f>((A108)^3-(A108-2*Assumptions!$F$3*Assumptions!$B$4*B108*24*365*3600)^3)/(A108)^3*100</f>
        <v>28.835344011370474</v>
      </c>
      <c r="D108">
        <f>Assumptions!$F$5*C108/100</f>
        <v>0.22945926844456135</v>
      </c>
    </row>
    <row r="109" spans="1:4">
      <c r="A109">
        <f t="shared" si="1"/>
        <v>9.9999999999999991E-6</v>
      </c>
      <c r="B109">
        <v>5</v>
      </c>
      <c r="C109">
        <f>((A109)^3-(A109-2*Assumptions!$F$3*Assumptions!$B$4*B109*24*365*3600)^3)/(A109)^3*100</f>
        <v>35.05346167588889</v>
      </c>
      <c r="D109">
        <f>Assumptions!$F$5*C109/100</f>
        <v>0.27894037502820318</v>
      </c>
    </row>
    <row r="110" spans="1:4">
      <c r="A110">
        <f t="shared" si="1"/>
        <v>9.9999999999999991E-6</v>
      </c>
      <c r="B110">
        <v>6</v>
      </c>
      <c r="C110">
        <f>((A110)^3-(A110-2*Assumptions!$F$3*Assumptions!$B$4*B110*24*365*3600)^3)/(A110)^3*100</f>
        <v>40.898389801944965</v>
      </c>
      <c r="D110">
        <f>Assumptions!$F$5*C110/100</f>
        <v>0.3254517997362632</v>
      </c>
    </row>
    <row r="111" spans="1:4">
      <c r="A111">
        <f t="shared" si="1"/>
        <v>9.9999999999999991E-6</v>
      </c>
      <c r="B111">
        <v>7</v>
      </c>
      <c r="C111">
        <f>((A111)^3-(A111-2*Assumptions!$F$3*Assumptions!$B$4*B111*24*365*3600)^3)/(A111)^3*100</f>
        <v>46.381677287972366</v>
      </c>
      <c r="D111">
        <f>Assumptions!$F$5*C111/100</f>
        <v>0.3690854437364503</v>
      </c>
    </row>
    <row r="112" spans="1:4">
      <c r="A112">
        <f t="shared" si="1"/>
        <v>9.9999999999999991E-6</v>
      </c>
      <c r="B112">
        <v>8</v>
      </c>
      <c r="C112">
        <f>((A112)^3-(A112-2*Assumptions!$F$3*Assumptions!$B$4*B112*24*365*3600)^3)/(A112)^3*100</f>
        <v>51.514873032404729</v>
      </c>
      <c r="D112">
        <f>Assumptions!$F$5*C112/100</f>
        <v>0.40993320819647294</v>
      </c>
    </row>
    <row r="113" spans="1:4">
      <c r="A113">
        <f t="shared" si="1"/>
        <v>9.9999999999999991E-6</v>
      </c>
      <c r="B113">
        <v>9</v>
      </c>
      <c r="C113">
        <f>((A113)^3-(A113-2*Assumptions!$F$3*Assumptions!$B$4*B113*24*365*3600)^3)/(A113)^3*100</f>
        <v>56.309525933675772</v>
      </c>
      <c r="D113">
        <f>Assumptions!$F$5*C113/100</f>
        <v>0.44808699428404031</v>
      </c>
    </row>
    <row r="114" spans="1:4">
      <c r="A114">
        <f t="shared" si="1"/>
        <v>9.9999999999999991E-6</v>
      </c>
      <c r="B114">
        <v>10</v>
      </c>
      <c r="C114">
        <f>((A114)^3-(A114-2*Assumptions!$F$3*Assumptions!$B$4*B114*24*365*3600)^3)/(A114)^3*100</f>
        <v>60.777184890219182</v>
      </c>
      <c r="D114">
        <f>Assumptions!$F$5*C114/100</f>
        <v>0.48363870316686147</v>
      </c>
    </row>
    <row r="115" spans="1:4">
      <c r="A115">
        <f t="shared" si="1"/>
        <v>9.9999999999999991E-6</v>
      </c>
      <c r="B115">
        <v>11</v>
      </c>
      <c r="C115">
        <f>((A115)^3-(A115-2*Assumptions!$F$3*Assumptions!$B$4*B115*24*365*3600)^3)/(A115)^3*100</f>
        <v>64.929398800468618</v>
      </c>
      <c r="D115">
        <f>Assumptions!$F$5*C115/100</f>
        <v>0.51668023601264512</v>
      </c>
    </row>
    <row r="116" spans="1:4">
      <c r="A116">
        <f t="shared" si="1"/>
        <v>9.9999999999999991E-6</v>
      </c>
      <c r="B116">
        <v>12</v>
      </c>
      <c r="C116">
        <f>((A116)^3-(A116-2*Assumptions!$F$3*Assumptions!$B$4*B116*24*365*3600)^3)/(A116)^3*100</f>
        <v>68.777716562857734</v>
      </c>
      <c r="D116">
        <f>Assumptions!$F$5*C116/100</f>
        <v>0.54730349398909983</v>
      </c>
    </row>
    <row r="117" spans="1:4">
      <c r="A117">
        <f t="shared" si="1"/>
        <v>9.9999999999999991E-6</v>
      </c>
      <c r="B117">
        <v>13</v>
      </c>
      <c r="C117">
        <f>((A117)^3-(A117-2*Assumptions!$F$3*Assumptions!$B$4*B117*24*365*3600)^3)/(A117)^3*100</f>
        <v>72.333687075820208</v>
      </c>
      <c r="D117">
        <f>Assumptions!$F$5*C117/100</f>
        <v>0.57560037826393462</v>
      </c>
    </row>
    <row r="118" spans="1:4">
      <c r="A118">
        <f t="shared" si="1"/>
        <v>9.9999999999999991E-6</v>
      </c>
      <c r="B118">
        <v>14</v>
      </c>
      <c r="C118">
        <f>((A118)^3-(A118-2*Assumptions!$F$3*Assumptions!$B$4*B118*24*365*3600)^3)/(A118)^3*100</f>
        <v>75.608859237789716</v>
      </c>
      <c r="D118">
        <f>Assumptions!$F$5*C118/100</f>
        <v>0.60166279000485834</v>
      </c>
    </row>
    <row r="119" spans="1:4">
      <c r="A119">
        <f t="shared" si="1"/>
        <v>9.9999999999999991E-6</v>
      </c>
      <c r="B119">
        <v>15</v>
      </c>
      <c r="C119">
        <f>((A119)^3-(A119-2*Assumptions!$F$3*Assumptions!$B$4*B119*24*365*3600)^3)/(A119)^3*100</f>
        <v>78.614781947199916</v>
      </c>
      <c r="D119">
        <f>Assumptions!$F$5*C119/100</f>
        <v>0.62558263037957962</v>
      </c>
    </row>
    <row r="120" spans="1:4">
      <c r="A120">
        <f t="shared" si="1"/>
        <v>9.9999999999999991E-6</v>
      </c>
      <c r="B120">
        <v>16</v>
      </c>
      <c r="C120">
        <f>((A120)^3-(A120-2*Assumptions!$F$3*Assumptions!$B$4*B120*24*365*3600)^3)/(A120)^3*100</f>
        <v>81.36300410248451</v>
      </c>
      <c r="D120">
        <f>Assumptions!$F$5*C120/100</f>
        <v>0.64745180055580775</v>
      </c>
    </row>
    <row r="121" spans="1:4">
      <c r="A121">
        <f t="shared" si="1"/>
        <v>9.9999999999999991E-6</v>
      </c>
      <c r="B121">
        <v>17</v>
      </c>
      <c r="C121">
        <f>((A121)^3-(A121-2*Assumptions!$F$3*Assumptions!$B$4*B121*24*365*3600)^3)/(A121)^3*100</f>
        <v>83.865074602077158</v>
      </c>
      <c r="D121">
        <f>Assumptions!$F$5*C121/100</f>
        <v>0.66736220170125127</v>
      </c>
    </row>
    <row r="122" spans="1:4">
      <c r="A122">
        <f t="shared" si="1"/>
        <v>9.9999999999999991E-6</v>
      </c>
      <c r="B122">
        <v>18</v>
      </c>
      <c r="C122">
        <f>((A122)^3-(A122-2*Assumptions!$F$3*Assumptions!$B$4*B122*24*365*3600)^3)/(A122)^3*100</f>
        <v>86.132542344411505</v>
      </c>
      <c r="D122">
        <f>Assumptions!$F$5*C122/100</f>
        <v>0.68540573498361868</v>
      </c>
    </row>
    <row r="123" spans="1:4">
      <c r="A123">
        <f t="shared" si="1"/>
        <v>9.9999999999999991E-6</v>
      </c>
      <c r="B123">
        <v>19</v>
      </c>
      <c r="C123">
        <f>((A123)^3-(A123-2*Assumptions!$F$3*Assumptions!$B$4*B123*24*365*3600)^3)/(A123)^3*100</f>
        <v>88.176956227921266</v>
      </c>
      <c r="D123">
        <f>Assumptions!$F$5*C123/100</f>
        <v>0.70167430157061939</v>
      </c>
    </row>
    <row r="124" spans="1:4">
      <c r="A124">
        <f t="shared" si="1"/>
        <v>9.9999999999999991E-6</v>
      </c>
      <c r="B124">
        <v>20</v>
      </c>
      <c r="C124">
        <f>((A124)^3-(A124-2*Assumptions!$F$3*Assumptions!$B$4*B124*24*365*3600)^3)/(A124)^3*100</f>
        <v>90.009865151040088</v>
      </c>
      <c r="D124">
        <f>Assumptions!$F$5*C124/100</f>
        <v>0.71625980262996203</v>
      </c>
    </row>
    <row r="125" spans="1:4">
      <c r="A125">
        <f t="shared" si="1"/>
        <v>9.9999999999999991E-6</v>
      </c>
      <c r="B125">
        <v>21</v>
      </c>
      <c r="C125">
        <f>((A125)^3-(A125-2*Assumptions!$F$3*Assumptions!$B$4*B125*24*365*3600)^3)/(A125)^3*100</f>
        <v>91.642818012201673</v>
      </c>
      <c r="D125">
        <f>Assumptions!$F$5*C125/100</f>
        <v>0.72925413932935568</v>
      </c>
    </row>
    <row r="126" spans="1:4">
      <c r="A126">
        <f t="shared" si="1"/>
        <v>9.9999999999999991E-6</v>
      </c>
      <c r="B126">
        <v>22</v>
      </c>
      <c r="C126">
        <f>((A126)^3-(A126-2*Assumptions!$F$3*Assumptions!$B$4*B126*24*365*3600)^3)/(A126)^3*100</f>
        <v>93.087363709839636</v>
      </c>
      <c r="D126">
        <f>Assumptions!$F$5*C126/100</f>
        <v>0.74074921283650863</v>
      </c>
    </row>
    <row r="127" spans="1:4">
      <c r="A127">
        <f t="shared" si="1"/>
        <v>9.9999999999999991E-6</v>
      </c>
      <c r="B127">
        <v>23</v>
      </c>
      <c r="C127">
        <f>((A127)^3-(A127-2*Assumptions!$F$3*Assumptions!$B$4*B127*24*365*3600)^3)/(A127)^3*100</f>
        <v>94.355051142387694</v>
      </c>
      <c r="D127">
        <f>Assumptions!$F$5*C127/100</f>
        <v>0.75083692431913007</v>
      </c>
    </row>
    <row r="128" spans="1:4">
      <c r="A128">
        <f t="shared" si="1"/>
        <v>9.9999999999999991E-6</v>
      </c>
      <c r="B128">
        <v>24</v>
      </c>
      <c r="C128">
        <f>((A128)^3-(A128-2*Assumptions!$F$3*Assumptions!$B$4*B128*24*365*3600)^3)/(A128)^3*100</f>
        <v>95.457429208279493</v>
      </c>
      <c r="D128">
        <f>Assumptions!$F$5*C128/100</f>
        <v>0.75960917494492874</v>
      </c>
    </row>
    <row r="129" spans="1:4">
      <c r="A129">
        <f t="shared" si="1"/>
        <v>9.9999999999999991E-6</v>
      </c>
      <c r="B129">
        <v>25</v>
      </c>
      <c r="C129">
        <f>((A129)^3-(A129-2*Assumptions!$F$3*Assumptions!$B$4*B129*24*365*3600)^3)/(A129)^3*100</f>
        <v>96.406046805948733</v>
      </c>
      <c r="D129">
        <f>Assumptions!$F$5*C129/100</f>
        <v>0.7671578658816135</v>
      </c>
    </row>
    <row r="130" spans="1:4">
      <c r="A130">
        <f t="shared" si="1"/>
        <v>9.9999999999999991E-6</v>
      </c>
      <c r="B130">
        <v>26</v>
      </c>
      <c r="C130">
        <f>((A130)^3-(A130-2*Assumptions!$F$3*Assumptions!$B$4*B130*24*365*3600)^3)/(A130)^3*100</f>
        <v>97.212452833829076</v>
      </c>
      <c r="D130">
        <f>Assumptions!$F$5*C130/100</f>
        <v>0.7735748982968933</v>
      </c>
    </row>
    <row r="131" spans="1:4">
      <c r="A131">
        <f t="shared" si="1"/>
        <v>9.9999999999999991E-6</v>
      </c>
      <c r="B131">
        <v>27</v>
      </c>
      <c r="C131">
        <f>((A131)^3-(A131-2*Assumptions!$F$3*Assumptions!$B$4*B131*24*365*3600)^3)/(A131)^3*100</f>
        <v>97.888196190354179</v>
      </c>
      <c r="D131">
        <f>Assumptions!$F$5*C131/100</f>
        <v>0.77895217335847677</v>
      </c>
    </row>
    <row r="132" spans="1:4">
      <c r="A132">
        <f t="shared" ref="A132:A195" si="2">10*10^-6</f>
        <v>9.9999999999999991E-6</v>
      </c>
      <c r="B132">
        <v>28</v>
      </c>
      <c r="C132">
        <f>((A132)^3-(A132-2*Assumptions!$F$3*Assumptions!$B$4*B132*24*365*3600)^3)/(A132)^3*100</f>
        <v>98.444825773957731</v>
      </c>
      <c r="D132">
        <f>Assumptions!$F$5*C132/100</f>
        <v>0.78338159223407289</v>
      </c>
    </row>
    <row r="133" spans="1:4">
      <c r="A133">
        <f t="shared" si="2"/>
        <v>9.9999999999999991E-6</v>
      </c>
      <c r="B133">
        <v>29</v>
      </c>
      <c r="C133">
        <f>((A133)^3-(A133-2*Assumptions!$F$3*Assumptions!$B$4*B133*24*365*3600)^3)/(A133)^3*100</f>
        <v>98.893890483073406</v>
      </c>
      <c r="D133">
        <f>Assumptions!$F$5*C133/100</f>
        <v>0.78695505609139049</v>
      </c>
    </row>
    <row r="134" spans="1:4">
      <c r="A134">
        <f t="shared" si="2"/>
        <v>9.9999999999999991E-6</v>
      </c>
      <c r="B134">
        <v>30</v>
      </c>
      <c r="C134">
        <f>((A134)^3-(A134-2*Assumptions!$F$3*Assumptions!$B$4*B134*24*365*3600)^3)/(A134)^3*100</f>
        <v>99.246939216134862</v>
      </c>
      <c r="D134">
        <f>Assumptions!$F$5*C134/100</f>
        <v>0.78976446609813833</v>
      </c>
    </row>
    <row r="135" spans="1:4">
      <c r="A135">
        <f t="shared" si="2"/>
        <v>9.9999999999999991E-6</v>
      </c>
      <c r="B135">
        <v>31</v>
      </c>
      <c r="C135">
        <f>((A135)^3-(A135-2*Assumptions!$F$3*Assumptions!$B$4*B135*24*365*3600)^3)/(A135)^3*100</f>
        <v>99.515520871575774</v>
      </c>
      <c r="D135">
        <f>Assumptions!$F$5*C135/100</f>
        <v>0.79190172342202525</v>
      </c>
    </row>
    <row r="136" spans="1:4">
      <c r="A136">
        <f t="shared" si="2"/>
        <v>9.9999999999999991E-6</v>
      </c>
      <c r="B136">
        <v>32</v>
      </c>
      <c r="C136">
        <f>((A136)^3-(A136-2*Assumptions!$F$3*Assumptions!$B$4*B136*24*365*3600)^3)/(A136)^3*100</f>
        <v>99.711184347829828</v>
      </c>
      <c r="D136">
        <f>Assumptions!$F$5*C136/100</f>
        <v>0.79345872923076033</v>
      </c>
    </row>
    <row r="137" spans="1:4">
      <c r="A137">
        <f t="shared" si="2"/>
        <v>9.9999999999999991E-6</v>
      </c>
      <c r="B137">
        <v>33</v>
      </c>
      <c r="C137">
        <f>((A137)^3-(A137-2*Assumptions!$F$3*Assumptions!$B$4*B137*24*365*3600)^3)/(A137)^3*100</f>
        <v>99.845478543330685</v>
      </c>
      <c r="D137">
        <f>Assumptions!$F$5*C137/100</f>
        <v>0.79452738469205197</v>
      </c>
    </row>
    <row r="138" spans="1:4">
      <c r="A138">
        <f t="shared" si="2"/>
        <v>9.9999999999999991E-6</v>
      </c>
      <c r="B138">
        <v>34</v>
      </c>
      <c r="C138">
        <f>((A138)^3-(A138-2*Assumptions!$F$3*Assumptions!$B$4*B138*24*365*3600)^3)/(A138)^3*100</f>
        <v>99.929952356512004</v>
      </c>
      <c r="D138">
        <f>Assumptions!$F$5*C138/100</f>
        <v>0.79519959097360926</v>
      </c>
    </row>
    <row r="139" spans="1:4">
      <c r="A139">
        <f t="shared" si="2"/>
        <v>9.9999999999999991E-6</v>
      </c>
      <c r="B139">
        <v>35</v>
      </c>
      <c r="C139">
        <f>((A139)^3-(A139-2*Assumptions!$F$3*Assumptions!$B$4*B139*24*365*3600)^3)/(A139)^3*100</f>
        <v>99.976154685807487</v>
      </c>
      <c r="D139">
        <f>Assumptions!$F$5*C139/100</f>
        <v>0.79556724924314115</v>
      </c>
    </row>
    <row r="140" spans="1:4">
      <c r="A140">
        <f t="shared" si="2"/>
        <v>9.9999999999999991E-6</v>
      </c>
      <c r="B140">
        <v>36</v>
      </c>
      <c r="C140">
        <f>((A140)^3-(A140-2*Assumptions!$F$3*Assumptions!$B$4*B140*24*365*3600)^3)/(A140)^3*100</f>
        <v>99.995634429650778</v>
      </c>
      <c r="D140">
        <f>Assumptions!$F$5*C140/100</f>
        <v>0.79572226066835627</v>
      </c>
    </row>
    <row r="141" spans="1:4">
      <c r="A141">
        <f t="shared" si="2"/>
        <v>9.9999999999999991E-6</v>
      </c>
      <c r="B141">
        <v>37</v>
      </c>
      <c r="C141">
        <f>((A141)^3-(A141-2*Assumptions!$F$3*Assumptions!$B$4*B141*24*365*3600)^3)/(A141)^3*100</f>
        <v>99.99994048647558</v>
      </c>
      <c r="D141">
        <f>Assumptions!$F$5*C141/100</f>
        <v>0.79575652641696348</v>
      </c>
    </row>
    <row r="142" spans="1:4">
      <c r="A142">
        <f t="shared" si="2"/>
        <v>9.9999999999999991E-6</v>
      </c>
      <c r="B142">
        <v>38</v>
      </c>
      <c r="C142">
        <v>100</v>
      </c>
      <c r="D142">
        <f>Assumptions!$F$5*C142/100</f>
        <v>0.79575700000000016</v>
      </c>
    </row>
    <row r="143" spans="1:4">
      <c r="A143">
        <f t="shared" si="2"/>
        <v>9.9999999999999991E-6</v>
      </c>
      <c r="B143">
        <v>39</v>
      </c>
      <c r="C143">
        <v>100</v>
      </c>
      <c r="D143">
        <f>Assumptions!$F$5*C143/100</f>
        <v>0.79575700000000016</v>
      </c>
    </row>
    <row r="144" spans="1:4">
      <c r="A144">
        <f t="shared" si="2"/>
        <v>9.9999999999999991E-6</v>
      </c>
      <c r="B144">
        <v>40</v>
      </c>
      <c r="C144">
        <v>100</v>
      </c>
      <c r="D144">
        <f>Assumptions!$F$5*C144/100</f>
        <v>0.79575700000000016</v>
      </c>
    </row>
    <row r="145" spans="1:4">
      <c r="A145">
        <f t="shared" si="2"/>
        <v>9.9999999999999991E-6</v>
      </c>
      <c r="B145">
        <v>41</v>
      </c>
      <c r="C145">
        <v>100</v>
      </c>
      <c r="D145">
        <f>Assumptions!$F$5*C145/100</f>
        <v>0.79575700000000016</v>
      </c>
    </row>
    <row r="146" spans="1:4">
      <c r="A146">
        <f t="shared" si="2"/>
        <v>9.9999999999999991E-6</v>
      </c>
      <c r="B146">
        <v>42</v>
      </c>
      <c r="C146">
        <v>100</v>
      </c>
      <c r="D146">
        <f>Assumptions!$F$5*C146/100</f>
        <v>0.79575700000000016</v>
      </c>
    </row>
    <row r="147" spans="1:4">
      <c r="A147">
        <f t="shared" si="2"/>
        <v>9.9999999999999991E-6</v>
      </c>
      <c r="B147">
        <v>43</v>
      </c>
      <c r="C147">
        <v>100</v>
      </c>
      <c r="D147">
        <f>Assumptions!$F$5*C147/100</f>
        <v>0.79575700000000016</v>
      </c>
    </row>
    <row r="148" spans="1:4">
      <c r="A148">
        <f t="shared" si="2"/>
        <v>9.9999999999999991E-6</v>
      </c>
      <c r="B148">
        <v>44</v>
      </c>
      <c r="C148">
        <v>100</v>
      </c>
      <c r="D148">
        <f>Assumptions!$F$5*C148/100</f>
        <v>0.79575700000000016</v>
      </c>
    </row>
    <row r="149" spans="1:4">
      <c r="A149">
        <f t="shared" si="2"/>
        <v>9.9999999999999991E-6</v>
      </c>
      <c r="B149">
        <v>45</v>
      </c>
      <c r="C149">
        <v>100</v>
      </c>
      <c r="D149">
        <f>Assumptions!$F$5*C149/100</f>
        <v>0.79575700000000016</v>
      </c>
    </row>
    <row r="150" spans="1:4">
      <c r="A150">
        <f t="shared" si="2"/>
        <v>9.9999999999999991E-6</v>
      </c>
      <c r="B150">
        <v>46</v>
      </c>
      <c r="C150">
        <v>100</v>
      </c>
      <c r="D150">
        <f>Assumptions!$F$5*C150/100</f>
        <v>0.79575700000000016</v>
      </c>
    </row>
    <row r="151" spans="1:4">
      <c r="A151">
        <f t="shared" si="2"/>
        <v>9.9999999999999991E-6</v>
      </c>
      <c r="B151">
        <v>47</v>
      </c>
      <c r="C151">
        <v>100</v>
      </c>
      <c r="D151">
        <f>Assumptions!$F$5*C151/100</f>
        <v>0.79575700000000016</v>
      </c>
    </row>
    <row r="152" spans="1:4">
      <c r="A152">
        <f t="shared" si="2"/>
        <v>9.9999999999999991E-6</v>
      </c>
      <c r="B152">
        <v>48</v>
      </c>
      <c r="C152">
        <v>100</v>
      </c>
      <c r="D152">
        <f>Assumptions!$F$5*C152/100</f>
        <v>0.79575700000000016</v>
      </c>
    </row>
    <row r="153" spans="1:4">
      <c r="A153">
        <f t="shared" si="2"/>
        <v>9.9999999999999991E-6</v>
      </c>
      <c r="B153">
        <v>49</v>
      </c>
      <c r="C153">
        <v>100</v>
      </c>
      <c r="D153">
        <f>Assumptions!$F$5*C153/100</f>
        <v>0.79575700000000016</v>
      </c>
    </row>
    <row r="154" spans="1:4">
      <c r="A154">
        <f t="shared" si="2"/>
        <v>9.9999999999999991E-6</v>
      </c>
      <c r="B154">
        <v>50</v>
      </c>
      <c r="C154">
        <v>100</v>
      </c>
      <c r="D154">
        <f>Assumptions!$F$5*C154/100</f>
        <v>0.79575700000000016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Dunite</vt:lpstr>
      <vt:lpstr>Time Basalt</vt:lpstr>
      <vt:lpstr>Energy</vt:lpstr>
      <vt:lpstr>Assumptions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Suzuki</dc:creator>
  <cp:lastModifiedBy>Rei Suzuki</cp:lastModifiedBy>
  <dcterms:created xsi:type="dcterms:W3CDTF">2025-02-20T09:10:32Z</dcterms:created>
  <dcterms:modified xsi:type="dcterms:W3CDTF">2025-03-22T20:45:28Z</dcterms:modified>
</cp:coreProperties>
</file>