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LD" sheetId="1" r:id="rId4"/>
  </sheets>
  <definedNames/>
  <calcPr/>
</workbook>
</file>

<file path=xl/sharedStrings.xml><?xml version="1.0" encoding="utf-8"?>
<sst xmlns="http://schemas.openxmlformats.org/spreadsheetml/2006/main" count="303" uniqueCount="108">
  <si>
    <t xml:space="preserve">                    </t>
  </si>
  <si>
    <t>21.5 combat (51%)
19.5 platforming (49%)</t>
  </si>
  <si>
    <t>Structure : #Section Combat vs #Section Platform</t>
  </si>
  <si>
    <t>3 séquences</t>
  </si>
  <si>
    <t>5 séquences</t>
  </si>
  <si>
    <t>3 sections</t>
  </si>
  <si>
    <t>0.5 Combat / 2.5 Platform</t>
  </si>
  <si>
    <t>3 Combat / 2 Platform</t>
  </si>
  <si>
    <t>2.5 Combat / 2.5 Platform</t>
  </si>
  <si>
    <t>2 Combat / 3 Platform</t>
  </si>
  <si>
    <t>2.5 Combat / 0.5 Platform</t>
  </si>
  <si>
    <t>Responsable LD</t>
  </si>
  <si>
    <t>Marc</t>
  </si>
  <si>
    <t>Sam</t>
  </si>
  <si>
    <t>Max</t>
  </si>
  <si>
    <t>Lucas</t>
  </si>
  <si>
    <t>François</t>
  </si>
  <si>
    <t>JP</t>
  </si>
  <si>
    <t>Vanessa</t>
  </si>
  <si>
    <t>Dom</t>
  </si>
  <si>
    <t>Kylian</t>
  </si>
  <si>
    <t>Level Artist</t>
  </si>
  <si>
    <t>Aldeir</t>
  </si>
  <si>
    <t>Simon</t>
  </si>
  <si>
    <t>Elie</t>
  </si>
  <si>
    <t>Camille</t>
  </si>
  <si>
    <t>Maxime</t>
  </si>
  <si>
    <t>Mathieu</t>
  </si>
  <si>
    <t>Bernard</t>
  </si>
  <si>
    <t>Samuel</t>
  </si>
  <si>
    <t>Acte</t>
  </si>
  <si>
    <t>Toute cette section peut changer selon la bible (nom des chapitre, theme des niveaux. Ajustements à prévoir</t>
  </si>
  <si>
    <t>Durée</t>
  </si>
  <si>
    <t>Court</t>
  </si>
  <si>
    <t>Long</t>
  </si>
  <si>
    <t>Ambiance Visuelle</t>
  </si>
  <si>
    <t>Mine inexplorée/non exploitée</t>
  </si>
  <si>
    <t>Mine qui a été exploitée</t>
  </si>
  <si>
    <t>Zone de vie, couloirs fonctionnels</t>
  </si>
  <si>
    <t>Serre, différentes plantes et végétations (zone d'élevage de protéines insectoïdes)</t>
  </si>
  <si>
    <t>Laboratoire de Géologie (roche, minerais, exolithe).</t>
  </si>
  <si>
    <t>Partie secrète, non explorée par l'homme, détruite, chemin vers le laboratoire secret de génétique.</t>
  </si>
  <si>
    <t>Laboratoire secret de génétique, expérimentations, recherches</t>
  </si>
  <si>
    <t>Station vers les générateurs.</t>
  </si>
  <si>
    <t>Salle des générateurs.</t>
  </si>
  <si>
    <t>Narratif (résumé)</t>
  </si>
  <si>
    <t>Alexeï dialogue avec IVY. Obtient information sur son arme et cataclysme. Tease NME minion.</t>
  </si>
  <si>
    <t xml:space="preserve">Alexeï dialogue avec IVY. Obtient informations sur arme, combinaison, objectifs. Combat Teach avec NME minion. Tease NME alpha. </t>
  </si>
  <si>
    <t xml:space="preserve">Alexeï quitte la zone minière, explore la zone station. (transition) Tease NME Arachnide, combat NME minion et alpha. </t>
  </si>
  <si>
    <t xml:space="preserve">Alexeï accède au serres (végétaux et insectes). Plusieurs traces de victimes.Tease NME bipède et combat les 3 NME connus. </t>
  </si>
  <si>
    <t>Alexei traverse le centre de recherche. Il découvre plus d'information sur l'exolithe. Il est attaqué par un ennemi Bipède.</t>
  </si>
  <si>
    <t xml:space="preserve">Alexei traverse une zone secrète de la station. Cette section à été lourdement endommagé par le cataclypse.  </t>
  </si>
  <si>
    <t>Alexei découvre le vrai protocole de Ivy. Elle enlève ses pouvoirs et est contre lui. Il trouve un moyen pour pirater la station. ( Piratage I.A.)</t>
  </si>
  <si>
    <t>Alexei, remplie de détermination, se rend vers le générateur en survivant au piège de Ivy.</t>
  </si>
  <si>
    <t>Alexei combat Ivy. Il veut utiliser l'énergie de l'exolithe pour la survie des humains et fuire la station.</t>
  </si>
  <si>
    <t>Récompense (Fin de Niveau)</t>
  </si>
  <si>
    <t>2 points Talent + Fusil peut tirer</t>
  </si>
  <si>
    <t>2 points Talent</t>
  </si>
  <si>
    <t>2 points Talent + Récupère pouvoir AI (piratage)</t>
  </si>
  <si>
    <t>MÉCANIQUES</t>
  </si>
  <si>
    <t>X</t>
  </si>
  <si>
    <t>HABILETÉS</t>
  </si>
  <si>
    <t>Teach</t>
  </si>
  <si>
    <t>Practice</t>
  </si>
  <si>
    <t>Master</t>
  </si>
  <si>
    <t>Combine</t>
  </si>
  <si>
    <t>Tease</t>
  </si>
  <si>
    <t>-</t>
  </si>
  <si>
    <t>Stun</t>
  </si>
  <si>
    <t>IA Incapacité</t>
  </si>
  <si>
    <t>Habileté Ultime (une seule sera débloquée)</t>
  </si>
  <si>
    <t>N/A</t>
  </si>
  <si>
    <t>Potentiellement débloqué pour explorateur</t>
  </si>
  <si>
    <t>Déblocable avec les points de talent récompense</t>
  </si>
  <si>
    <t>Si le joueur n'est pas explorateur, il aura 5 points de talent à la fin du niveau 5. S'il a mis tous les points dans une seule branche, il en aura assez pour débloquer un ultimate. S'il s'éparpille trop, il ne pourra pas avoir de Ultimate mais les buffs des 3 branches vont le rendre quand même tres fort.</t>
  </si>
  <si>
    <t>Quadruped (Minion)</t>
  </si>
  <si>
    <t>Quadruped Alpha</t>
  </si>
  <si>
    <t>Tentaculus</t>
  </si>
  <si>
    <t>Slayer</t>
  </si>
  <si>
    <t>Tease/Teach</t>
  </si>
  <si>
    <t>Practice/Master</t>
  </si>
  <si>
    <t>INGRÉDIENTS</t>
  </si>
  <si>
    <t>Présent dans nbr Niveau (max 9)</t>
  </si>
  <si>
    <t>Minerai Cristaux</t>
  </si>
  <si>
    <t>Essentiels</t>
  </si>
  <si>
    <t>Minerai Capsule</t>
  </si>
  <si>
    <t>Minerai Distributeur</t>
  </si>
  <si>
    <t>Décharge Minerai</t>
  </si>
  <si>
    <t>Borne ALPHA</t>
  </si>
  <si>
    <t>Borne BETA</t>
  </si>
  <si>
    <t>Seringue P1</t>
  </si>
  <si>
    <r>
      <rPr>
        <rFont val="Arial"/>
        <color rgb="FF000000"/>
        <sz val="10.0"/>
      </rPr>
      <t>Journaux (</t>
    </r>
    <r>
      <rPr>
        <rFont val="Arial"/>
        <i/>
        <color rgb="FF000000"/>
        <sz val="10.0"/>
      </rPr>
      <t>Logs</t>
    </r>
    <r>
      <rPr>
        <rFont val="Arial"/>
        <color rgb="FF000000"/>
        <sz val="10.0"/>
      </rPr>
      <t>)  P1</t>
    </r>
  </si>
  <si>
    <t>Carte d'accès  P1</t>
  </si>
  <si>
    <t>Point de talent supplémentaire caché P1</t>
  </si>
  <si>
    <t>Écran d'Information (guidance)</t>
  </si>
  <si>
    <t>Porte Barrée  P1</t>
  </si>
  <si>
    <t>Interrupteur Manuel P1</t>
  </si>
  <si>
    <t>Interrupteur Cible P1</t>
  </si>
  <si>
    <t>Wagon &amp; Rail P2</t>
  </si>
  <si>
    <t>Mur fragile P1</t>
  </si>
  <si>
    <t xml:space="preserve">Génératrice </t>
  </si>
  <si>
    <t>Jets de pression P1</t>
  </si>
  <si>
    <t>Sols instables  P2</t>
  </si>
  <si>
    <t>Laser mouvant  P3</t>
  </si>
  <si>
    <t>Trous P1</t>
  </si>
  <si>
    <t xml:space="preserve">Tourelles NME </t>
  </si>
  <si>
    <t>Quantité  d'ingrédients par niveaux</t>
  </si>
  <si>
    <t>NBR de TEACH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</si>
</sst>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color rgb="FF000000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sz val="8.0"/>
      <color rgb="FF000000"/>
      <name val="Arial"/>
    </font>
    <font>
      <sz val="9.0"/>
      <color rgb="FF000000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38">
    <border/>
    <border>
      <left style="thick">
        <color rgb="FF000000"/>
      </left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top/>
    </border>
    <border>
      <right/>
      <top/>
    </border>
    <border>
      <left style="thick">
        <color rgb="FF000000"/>
      </left>
      <top style="thick">
        <color rgb="FF000000"/>
      </top>
    </border>
    <border>
      <right/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</border>
    <border>
      <right/>
    </border>
    <border>
      <left style="thick">
        <color rgb="FF000000"/>
      </left>
      <bottom style="thick">
        <color rgb="FF000000"/>
      </bottom>
    </border>
    <border>
      <right/>
      <bottom style="thick">
        <color rgb="FF000000"/>
      </bottom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thick">
        <color rgb="FF000000"/>
      </bottom>
    </border>
    <border>
      <left/>
      <right/>
      <top/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/>
      <bottom/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top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3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6" fillId="4" fontId="0" numFmtId="0" xfId="0" applyAlignment="1" applyBorder="1" applyFill="1" applyFont="1">
      <alignment horizontal="center" readingOrder="0" shrinkToFit="0" wrapText="1"/>
    </xf>
    <xf borderId="7" fillId="0" fontId="2" numFmtId="0" xfId="0" applyBorder="1" applyFont="1"/>
    <xf borderId="8" fillId="4" fontId="0" numFmtId="0" xfId="0" applyAlignment="1" applyBorder="1" applyFont="1">
      <alignment horizontal="center" readingOrder="0" shrinkToFit="0" wrapText="1"/>
    </xf>
    <xf borderId="9" fillId="0" fontId="2" numFmtId="0" xfId="0" applyBorder="1" applyFont="1"/>
    <xf borderId="10" fillId="0" fontId="2" numFmtId="0" xfId="0" applyBorder="1" applyFont="1"/>
    <xf borderId="0" fillId="0" fontId="4" numFmtId="0" xfId="0" applyAlignment="1" applyFont="1">
      <alignment shrinkToFit="0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0" numFmtId="0" xfId="0" applyAlignment="1" applyFont="1">
      <alignment readingOrder="0"/>
    </xf>
    <xf borderId="15" fillId="0" fontId="0" numFmtId="0" xfId="0" applyAlignment="1" applyBorder="1" applyFont="1">
      <alignment horizontal="center" readingOrder="0"/>
    </xf>
    <xf borderId="0" fillId="0" fontId="5" numFmtId="0" xfId="0" applyAlignment="1" applyFont="1">
      <alignment horizontal="center" shrinkToFit="0" vertical="center" wrapText="1"/>
    </xf>
    <xf borderId="16" fillId="0" fontId="0" numFmtId="0" xfId="0" applyAlignment="1" applyBorder="1" applyFont="1">
      <alignment horizontal="center" readingOrder="0"/>
    </xf>
    <xf borderId="17" fillId="4" fontId="0" numFmtId="0" xfId="0" applyAlignment="1" applyBorder="1" applyFont="1">
      <alignment horizontal="center" readingOrder="0"/>
    </xf>
    <xf borderId="0" fillId="0" fontId="4" numFmtId="0" xfId="0" applyFont="1"/>
    <xf borderId="18" fillId="5" fontId="4" numFmtId="0" xfId="0" applyAlignment="1" applyBorder="1" applyFill="1" applyFont="1">
      <alignment horizontal="center"/>
    </xf>
    <xf borderId="18" fillId="5" fontId="0" numFmtId="0" xfId="0" applyAlignment="1" applyBorder="1" applyFont="1">
      <alignment horizontal="center" readingOrder="0"/>
    </xf>
    <xf borderId="0" fillId="0" fontId="4" numFmtId="0" xfId="0" applyAlignment="1" applyFont="1">
      <alignment vertical="center"/>
    </xf>
    <xf borderId="0" fillId="0" fontId="0" numFmtId="0" xfId="0" applyAlignment="1" applyFont="1">
      <alignment horizontal="center" readingOrder="0" shrinkToFit="0" vertical="center" wrapText="1"/>
    </xf>
    <xf borderId="19" fillId="5" fontId="0" numFmtId="0" xfId="0" applyAlignment="1" applyBorder="1" applyFont="1">
      <alignment horizontal="center" readingOrder="0" shrinkToFit="0" vertical="top" wrapText="1"/>
    </xf>
    <xf borderId="19" fillId="5" fontId="6" numFmtId="0" xfId="0" applyAlignment="1" applyBorder="1" applyFont="1">
      <alignment horizontal="center" readingOrder="0" shrinkToFit="0" vertical="top" wrapText="1"/>
    </xf>
    <xf borderId="19" fillId="5" fontId="7" numFmtId="0" xfId="0" applyAlignment="1" applyBorder="1" applyFont="1">
      <alignment horizontal="center" readingOrder="0" shrinkToFit="0" vertical="top" wrapText="1"/>
    </xf>
    <xf borderId="19" fillId="5" fontId="0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shrinkToFit="0" vertical="center" wrapText="1"/>
    </xf>
    <xf borderId="20" fillId="2" fontId="3" numFmtId="0" xfId="0" applyAlignment="1" applyBorder="1" applyFont="1">
      <alignment horizontal="center"/>
    </xf>
    <xf borderId="21" fillId="0" fontId="2" numFmtId="0" xfId="0" applyBorder="1" applyFont="1"/>
    <xf borderId="8" fillId="2" fontId="4" numFmtId="0" xfId="0" applyBorder="1" applyFont="1"/>
    <xf borderId="0" fillId="0" fontId="0" numFmtId="0" xfId="0" applyFont="1"/>
    <xf borderId="0" fillId="0" fontId="8" numFmtId="0" xfId="0" applyAlignment="1" applyFont="1">
      <alignment readingOrder="0"/>
    </xf>
    <xf borderId="19" fillId="5" fontId="4" numFmtId="0" xfId="0" applyAlignment="1" applyBorder="1" applyFont="1">
      <alignment horizontal="center"/>
    </xf>
    <xf borderId="0" fillId="0" fontId="9" numFmtId="0" xfId="0" applyFont="1"/>
    <xf borderId="0" fillId="0" fontId="4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19" fillId="5" fontId="0" numFmtId="0" xfId="0" applyAlignment="1" applyBorder="1" applyFont="1">
      <alignment horizontal="center" readingOrder="0"/>
    </xf>
    <xf borderId="20" fillId="2" fontId="1" numFmtId="0" xfId="0" applyAlignment="1" applyBorder="1" applyFont="1">
      <alignment horizontal="center" readingOrder="0"/>
    </xf>
    <xf borderId="0" fillId="6" fontId="4" numFmtId="0" xfId="0" applyAlignment="1" applyFill="1" applyFont="1">
      <alignment horizontal="center"/>
    </xf>
    <xf borderId="19" fillId="3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 shrinkToFit="0" vertical="center" wrapText="1"/>
    </xf>
    <xf borderId="6" fillId="0" fontId="10" numFmtId="0" xfId="0" applyBorder="1" applyFont="1"/>
    <xf borderId="6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8" fillId="0" fontId="0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horizontal="center" readingOrder="0" shrinkToFit="0" wrapText="1"/>
    </xf>
    <xf borderId="23" fillId="0" fontId="4" numFmtId="0" xfId="0" applyAlignment="1" applyBorder="1" applyFont="1">
      <alignment horizontal="center"/>
    </xf>
    <xf borderId="0" fillId="0" fontId="0" numFmtId="0" xfId="0" applyAlignment="1" applyFont="1">
      <alignment readingOrder="0" shrinkToFit="0" vertical="center" wrapText="1"/>
    </xf>
    <xf borderId="24" fillId="0" fontId="2" numFmtId="0" xfId="0" applyBorder="1" applyFont="1"/>
    <xf borderId="24" fillId="0" fontId="11" numFmtId="0" xfId="0" applyBorder="1" applyFont="1"/>
    <xf borderId="24" fillId="0" fontId="4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11" fillId="0" fontId="12" numFmtId="0" xfId="0" applyBorder="1" applyFont="1"/>
    <xf borderId="11" fillId="0" fontId="4" numFmtId="0" xfId="0" applyAlignment="1" applyBorder="1" applyFont="1">
      <alignment horizontal="center"/>
    </xf>
    <xf borderId="26" fillId="0" fontId="4" numFmtId="0" xfId="0" applyAlignment="1" applyBorder="1" applyFont="1">
      <alignment horizontal="center"/>
    </xf>
    <xf borderId="27" fillId="3" fontId="4" numFmtId="0" xfId="0" applyAlignment="1" applyBorder="1" applyFont="1">
      <alignment horizontal="center"/>
    </xf>
    <xf borderId="28" fillId="0" fontId="4" numFmtId="0" xfId="0" applyAlignment="1" applyBorder="1" applyFont="1">
      <alignment horizontal="center"/>
    </xf>
    <xf borderId="20" fillId="2" fontId="13" numFmtId="0" xfId="0" applyAlignment="1" applyBorder="1" applyFont="1">
      <alignment horizontal="center"/>
    </xf>
    <xf borderId="29" fillId="2" fontId="4" numFmtId="0" xfId="0" applyBorder="1" applyFont="1"/>
    <xf borderId="30" fillId="2" fontId="4" numFmtId="0" xfId="0" applyBorder="1" applyFont="1"/>
    <xf borderId="19" fillId="7" fontId="4" numFmtId="0" xfId="0" applyAlignment="1" applyBorder="1" applyFill="1" applyFont="1">
      <alignment horizontal="center"/>
    </xf>
    <xf borderId="20" fillId="8" fontId="3" numFmtId="0" xfId="0" applyBorder="1" applyFill="1" applyFont="1"/>
    <xf borderId="3" fillId="4" fontId="14" numFmtId="0" xfId="0" applyAlignment="1" applyBorder="1" applyFont="1">
      <alignment horizontal="center" vertical="center"/>
    </xf>
    <xf borderId="3" fillId="0" fontId="0" numFmtId="0" xfId="0" applyAlignment="1" applyBorder="1" applyFont="1">
      <alignment readingOrder="0"/>
    </xf>
    <xf borderId="0" fillId="9" fontId="4" numFmtId="0" xfId="0" applyAlignment="1" applyFill="1" applyFont="1">
      <alignment horizontal="center"/>
    </xf>
    <xf borderId="31" fillId="2" fontId="3" numFmtId="0" xfId="0" applyAlignment="1" applyBorder="1" applyFont="1">
      <alignment horizontal="left"/>
    </xf>
    <xf borderId="3" fillId="4" fontId="3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2" fillId="0" fontId="0" numFmtId="0" xfId="0" applyAlignment="1" applyBorder="1" applyFont="1">
      <alignment readingOrder="0"/>
    </xf>
    <xf borderId="19" fillId="9" fontId="4" numFmtId="0" xfId="0" applyAlignment="1" applyBorder="1" applyFont="1">
      <alignment horizontal="center"/>
    </xf>
    <xf borderId="33" fillId="2" fontId="3" numFmtId="0" xfId="0" applyAlignment="1" applyBorder="1" applyFont="1">
      <alignment horizontal="left"/>
    </xf>
    <xf borderId="32" fillId="0" fontId="4" numFmtId="0" xfId="0" applyBorder="1" applyFont="1"/>
    <xf borderId="30" fillId="0" fontId="2" numFmtId="0" xfId="0" applyBorder="1" applyFont="1"/>
    <xf borderId="30" fillId="0" fontId="0" numFmtId="0" xfId="0" applyAlignment="1" applyBorder="1" applyFont="1">
      <alignment readingOrder="0"/>
    </xf>
    <xf borderId="0" fillId="9" fontId="0" numFmtId="0" xfId="0" applyAlignment="1" applyFont="1">
      <alignment horizontal="center" readingOrder="0"/>
    </xf>
    <xf borderId="0" fillId="5" fontId="0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3" fillId="4" fontId="15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readingOrder="0"/>
    </xf>
    <xf borderId="19" fillId="10" fontId="4" numFmtId="0" xfId="0" applyAlignment="1" applyBorder="1" applyFill="1" applyFont="1">
      <alignment horizontal="center"/>
    </xf>
    <xf borderId="25" fillId="0" fontId="4" numFmtId="0" xfId="0" applyBorder="1" applyFont="1"/>
    <xf borderId="23" fillId="0" fontId="4" numFmtId="0" xfId="0" applyBorder="1" applyFont="1"/>
    <xf borderId="25" fillId="0" fontId="4" numFmtId="0" xfId="0" applyAlignment="1" applyBorder="1" applyFont="1">
      <alignment readingOrder="0"/>
    </xf>
    <xf borderId="34" fillId="10" fontId="4" numFmtId="0" xfId="0" applyAlignment="1" applyBorder="1" applyFont="1">
      <alignment horizontal="center"/>
    </xf>
    <xf borderId="35" fillId="10" fontId="4" numFmtId="0" xfId="0" applyAlignment="1" applyBorder="1" applyFont="1">
      <alignment horizontal="center"/>
    </xf>
    <xf borderId="35" fillId="9" fontId="4" numFmtId="0" xfId="0" applyAlignment="1" applyBorder="1" applyFont="1">
      <alignment horizontal="center"/>
    </xf>
    <xf borderId="35" fillId="10" fontId="0" numFmtId="0" xfId="0" applyAlignment="1" applyBorder="1" applyFont="1">
      <alignment horizontal="center" readingOrder="0"/>
    </xf>
    <xf borderId="28" fillId="0" fontId="0" numFmtId="0" xfId="0" applyAlignment="1" applyBorder="1" applyFont="1">
      <alignment readingOrder="0"/>
    </xf>
    <xf borderId="5" fillId="9" fontId="0" numFmtId="0" xfId="0" applyAlignment="1" applyBorder="1" applyFont="1">
      <alignment horizontal="center" readingOrder="0"/>
    </xf>
    <xf borderId="36" fillId="10" fontId="0" numFmtId="0" xfId="0" applyAlignment="1" applyBorder="1" applyFont="1">
      <alignment horizontal="center" readingOrder="0"/>
    </xf>
    <xf borderId="36" fillId="10" fontId="4" numFmtId="0" xfId="0" applyAlignment="1" applyBorder="1" applyFont="1">
      <alignment horizontal="center"/>
    </xf>
    <xf borderId="33" fillId="2" fontId="1" numFmtId="0" xfId="0" applyAlignment="1" applyBorder="1" applyFont="1">
      <alignment horizontal="left" readingOrder="0"/>
    </xf>
    <xf borderId="25" fillId="0" fontId="0" numFmtId="0" xfId="0" applyAlignment="1" applyBorder="1" applyFont="1">
      <alignment readingOrder="0"/>
    </xf>
    <xf borderId="36" fillId="9" fontId="0" numFmtId="0" xfId="0" applyAlignment="1" applyBorder="1" applyFont="1">
      <alignment horizontal="center" readingOrder="0"/>
    </xf>
    <xf borderId="36" fillId="5" fontId="0" numFmtId="0" xfId="0" applyAlignment="1" applyBorder="1" applyFont="1">
      <alignment horizontal="center" readingOrder="0"/>
    </xf>
    <xf borderId="19" fillId="10" fontId="0" numFmtId="0" xfId="0" applyAlignment="1" applyBorder="1" applyFont="1">
      <alignment horizontal="center" readingOrder="0"/>
    </xf>
    <xf borderId="19" fillId="9" fontId="0" numFmtId="0" xfId="0" applyAlignment="1" applyBorder="1" applyFont="1">
      <alignment horizontal="center" readingOrder="0"/>
    </xf>
    <xf borderId="37" fillId="2" fontId="1" numFmtId="0" xfId="0" applyAlignment="1" applyBorder="1" applyFont="1">
      <alignment horizontal="left" readingOrder="0"/>
    </xf>
    <xf borderId="20" fillId="8" fontId="3" numFmtId="0" xfId="0" applyAlignment="1" applyBorder="1" applyFont="1">
      <alignment horizontal="center"/>
    </xf>
    <xf borderId="23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35" fillId="11" fontId="4" numFmtId="0" xfId="0" applyBorder="1" applyFill="1" applyFont="1"/>
    <xf borderId="11" fillId="8" fontId="16" numFmtId="0" xfId="0" applyAlignment="1" applyBorder="1" applyFont="1">
      <alignment horizontal="center" readingOrder="0"/>
    </xf>
    <xf borderId="28" fillId="0" fontId="2" numFmtId="0" xfId="0" applyBorder="1" applyFont="1"/>
    <xf borderId="8" fillId="2" fontId="17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3.71"/>
    <col customWidth="1" min="2" max="2" width="31.86"/>
    <col customWidth="1" min="3" max="3" width="22.0"/>
    <col customWidth="1" min="4" max="11" width="21.57"/>
    <col customWidth="1" min="12" max="12" width="8.57"/>
    <col customWidth="1" min="13" max="13" width="17.57"/>
  </cols>
  <sheetData>
    <row r="1" ht="15.75" customHeight="1">
      <c r="A1" s="1" t="s">
        <v>0</v>
      </c>
      <c r="B1" s="2"/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4" t="s">
        <v>1</v>
      </c>
      <c r="M1" s="5"/>
    </row>
    <row r="2" ht="22.5" customHeight="1">
      <c r="A2" s="6" t="s">
        <v>2</v>
      </c>
      <c r="B2" s="7"/>
      <c r="C2" s="8" t="s">
        <v>3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5</v>
      </c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33.75" customHeight="1">
      <c r="A3" s="12"/>
      <c r="B3" s="13"/>
      <c r="C3" s="8" t="s">
        <v>6</v>
      </c>
      <c r="D3" s="8" t="s">
        <v>7</v>
      </c>
      <c r="E3" s="8" t="s">
        <v>8</v>
      </c>
      <c r="F3" s="8" t="s">
        <v>7</v>
      </c>
      <c r="G3" s="8" t="s">
        <v>7</v>
      </c>
      <c r="H3" s="8" t="s">
        <v>8</v>
      </c>
      <c r="I3" s="8" t="s">
        <v>8</v>
      </c>
      <c r="J3" s="8" t="s">
        <v>9</v>
      </c>
      <c r="K3" s="8" t="s">
        <v>10</v>
      </c>
      <c r="L3" s="14"/>
      <c r="M3" s="15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6" t="s">
        <v>11</v>
      </c>
      <c r="C4" s="17" t="s">
        <v>12</v>
      </c>
      <c r="D4" s="17" t="s">
        <v>13</v>
      </c>
      <c r="E4" s="17" t="s">
        <v>14</v>
      </c>
      <c r="F4" s="17" t="s">
        <v>15</v>
      </c>
      <c r="G4" s="17" t="s">
        <v>16</v>
      </c>
      <c r="H4" s="17" t="s">
        <v>17</v>
      </c>
      <c r="I4" s="17" t="s">
        <v>18</v>
      </c>
      <c r="J4" s="17" t="s">
        <v>19</v>
      </c>
      <c r="K4" s="17" t="s">
        <v>20</v>
      </c>
      <c r="L4" s="18"/>
      <c r="M4" s="18"/>
    </row>
    <row r="5" ht="15.75" customHeight="1">
      <c r="A5" s="16" t="s">
        <v>21</v>
      </c>
      <c r="C5" s="19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19" t="s">
        <v>27</v>
      </c>
      <c r="I5" s="19" t="s">
        <v>28</v>
      </c>
      <c r="J5" s="19" t="s">
        <v>29</v>
      </c>
      <c r="K5" s="19" t="s">
        <v>28</v>
      </c>
      <c r="L5" s="18"/>
      <c r="M5" s="18"/>
    </row>
    <row r="6" ht="15.75" customHeight="1">
      <c r="A6" s="16" t="s">
        <v>30</v>
      </c>
      <c r="C6" s="20">
        <v>1.0</v>
      </c>
      <c r="D6" s="20">
        <v>1.0</v>
      </c>
      <c r="E6" s="20">
        <v>2.0</v>
      </c>
      <c r="F6" s="20">
        <v>2.0</v>
      </c>
      <c r="G6" s="20">
        <v>2.0</v>
      </c>
      <c r="H6" s="20">
        <v>2.0</v>
      </c>
      <c r="I6" s="20">
        <v>3.0</v>
      </c>
      <c r="J6" s="20">
        <v>3.0</v>
      </c>
      <c r="K6" s="20">
        <v>3.0</v>
      </c>
      <c r="L6" s="18" t="s">
        <v>31</v>
      </c>
    </row>
    <row r="7" ht="15.75" customHeight="1">
      <c r="A7" s="21" t="s">
        <v>32</v>
      </c>
      <c r="C7" s="22" t="s">
        <v>33</v>
      </c>
      <c r="D7" s="22" t="s">
        <v>34</v>
      </c>
      <c r="E7" s="22" t="s">
        <v>34</v>
      </c>
      <c r="F7" s="22" t="s">
        <v>34</v>
      </c>
      <c r="G7" s="22" t="s">
        <v>34</v>
      </c>
      <c r="H7" s="23" t="s">
        <v>34</v>
      </c>
      <c r="I7" s="22" t="s">
        <v>34</v>
      </c>
      <c r="J7" s="22" t="s">
        <v>34</v>
      </c>
      <c r="K7" s="23" t="s">
        <v>33</v>
      </c>
    </row>
    <row r="8" ht="15.75" customHeight="1">
      <c r="A8" s="24" t="s">
        <v>35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40</v>
      </c>
      <c r="H8" s="25" t="s">
        <v>41</v>
      </c>
      <c r="I8" s="25" t="s">
        <v>42</v>
      </c>
      <c r="J8" s="25" t="s">
        <v>43</v>
      </c>
      <c r="K8" s="25" t="s">
        <v>44</v>
      </c>
    </row>
    <row r="9" ht="73.5" customHeight="1">
      <c r="A9" s="25" t="s">
        <v>45</v>
      </c>
      <c r="C9" s="26" t="s">
        <v>46</v>
      </c>
      <c r="D9" s="27" t="s">
        <v>47</v>
      </c>
      <c r="E9" s="28" t="s">
        <v>48</v>
      </c>
      <c r="F9" s="27" t="s">
        <v>49</v>
      </c>
      <c r="G9" s="29" t="s">
        <v>50</v>
      </c>
      <c r="H9" s="26" t="s">
        <v>51</v>
      </c>
      <c r="I9" s="26" t="s">
        <v>52</v>
      </c>
      <c r="J9" s="26" t="s">
        <v>53</v>
      </c>
      <c r="K9" s="26" t="s">
        <v>54</v>
      </c>
    </row>
    <row r="10" ht="52.5" customHeight="1">
      <c r="A10" s="16" t="s">
        <v>55</v>
      </c>
      <c r="C10" s="25" t="s">
        <v>56</v>
      </c>
      <c r="D10" s="25" t="s">
        <v>57</v>
      </c>
      <c r="E10" s="25" t="s">
        <v>57</v>
      </c>
      <c r="F10" s="25" t="s">
        <v>57</v>
      </c>
      <c r="G10" s="25" t="s">
        <v>57</v>
      </c>
      <c r="H10" s="25" t="s">
        <v>57</v>
      </c>
      <c r="I10" s="25" t="s">
        <v>58</v>
      </c>
      <c r="J10" s="25" t="s">
        <v>57</v>
      </c>
      <c r="K10" s="30"/>
    </row>
    <row r="11" ht="15.75" customHeight="1">
      <c r="A11" s="31" t="s">
        <v>59</v>
      </c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4"/>
    </row>
    <row r="12" ht="15.75" customHeight="1">
      <c r="A12" s="35" t="str">
        <f>HYPERLINK("https://drive.google.com/open?id=1WMlJEFxIhZzSc1m5r_hs3nHsQN8Alz2NGXyI0lwpdYA","Tir &amp; Visée")</f>
        <v>Tir &amp; Visée</v>
      </c>
      <c r="C12" s="36"/>
      <c r="D12" s="36" t="s">
        <v>60</v>
      </c>
      <c r="E12" s="36" t="s">
        <v>60</v>
      </c>
      <c r="F12" s="36" t="s">
        <v>60</v>
      </c>
      <c r="G12" s="36" t="s">
        <v>60</v>
      </c>
      <c r="H12" s="36" t="s">
        <v>60</v>
      </c>
      <c r="I12" s="36" t="s">
        <v>60</v>
      </c>
      <c r="J12" s="36" t="s">
        <v>60</v>
      </c>
      <c r="K12" s="36" t="s">
        <v>60</v>
      </c>
      <c r="L12" s="34"/>
    </row>
    <row r="13" ht="15.75" customHeight="1">
      <c r="A13" s="37" t="str">
        <f>HYPERLINK("https://drive.google.com/open?id=1g2RTYtQMsA8HPPMyhw1UO2SKdHb3z1xJ1FjPhHiO7Xk","Gestion de Ressources")</f>
        <v>Gestion de Ressources</v>
      </c>
      <c r="C13" s="38"/>
      <c r="D13" s="39" t="s">
        <v>60</v>
      </c>
      <c r="E13" s="38" t="s">
        <v>60</v>
      </c>
      <c r="F13" s="38" t="s">
        <v>60</v>
      </c>
      <c r="G13" s="38" t="s">
        <v>60</v>
      </c>
      <c r="H13" s="38" t="s">
        <v>60</v>
      </c>
      <c r="I13" s="38" t="s">
        <v>60</v>
      </c>
      <c r="J13" s="38" t="s">
        <v>60</v>
      </c>
      <c r="K13" s="38" t="s">
        <v>60</v>
      </c>
      <c r="L13" s="34"/>
    </row>
    <row r="14" ht="15.75" customHeight="1">
      <c r="A14" s="37" t="str">
        <f>HYPERLINK("https://drive.google.com/open?id=1Uwott4jAKfjQh1qibTW6RCHgYY0fgBLgJDPOB78Izgo","Stratégie de Combat")</f>
        <v>Stratégie de Combat</v>
      </c>
      <c r="C14" s="36"/>
      <c r="D14" s="40" t="s">
        <v>60</v>
      </c>
      <c r="E14" s="36" t="s">
        <v>60</v>
      </c>
      <c r="F14" s="36" t="s">
        <v>60</v>
      </c>
      <c r="G14" s="36" t="s">
        <v>60</v>
      </c>
      <c r="H14" s="36" t="s">
        <v>60</v>
      </c>
      <c r="I14" s="36" t="s">
        <v>60</v>
      </c>
      <c r="J14" s="36" t="s">
        <v>60</v>
      </c>
      <c r="K14" s="36" t="s">
        <v>60</v>
      </c>
      <c r="L14" s="34"/>
    </row>
    <row r="15" ht="15.75" customHeight="1">
      <c r="A15" s="37" t="str">
        <f>HYPERLINK("https://drive.google.com/open?id=1gvxZ00ddScBAKHr_maLx2b5RWvGgF21LX24xtKOf18w","SonicJump")</f>
        <v>SonicJump</v>
      </c>
      <c r="C15" s="38" t="s">
        <v>60</v>
      </c>
      <c r="D15" s="38" t="s">
        <v>60</v>
      </c>
      <c r="E15" s="38" t="s">
        <v>60</v>
      </c>
      <c r="F15" s="38" t="s">
        <v>60</v>
      </c>
      <c r="G15" s="38" t="s">
        <v>60</v>
      </c>
      <c r="H15" s="38" t="s">
        <v>60</v>
      </c>
      <c r="I15" s="38" t="s">
        <v>60</v>
      </c>
      <c r="J15" s="38" t="s">
        <v>60</v>
      </c>
      <c r="K15" s="38" t="s">
        <v>60</v>
      </c>
      <c r="L15" s="34"/>
    </row>
    <row r="16" ht="15.75" customHeight="1">
      <c r="A16" s="37" t="str">
        <f>HYPERLINK("https://drive.google.com/open?id=1ayFMlxxL3-Ay7WY6nAa7S7x9eFIxpvvfUY7ZZTx2rLs","Pathfinding")</f>
        <v>Pathfinding</v>
      </c>
      <c r="C16" s="36" t="s">
        <v>60</v>
      </c>
      <c r="D16" s="36" t="s">
        <v>60</v>
      </c>
      <c r="E16" s="36" t="s">
        <v>60</v>
      </c>
      <c r="F16" s="36" t="s">
        <v>60</v>
      </c>
      <c r="G16" s="36" t="s">
        <v>60</v>
      </c>
      <c r="H16" s="36" t="s">
        <v>60</v>
      </c>
      <c r="I16" s="36" t="s">
        <v>60</v>
      </c>
      <c r="J16" s="36" t="s">
        <v>60</v>
      </c>
      <c r="K16" s="36" t="s">
        <v>60</v>
      </c>
      <c r="L16" s="34"/>
    </row>
    <row r="17" ht="15.75" customHeight="1">
      <c r="A17" s="37" t="str">
        <f>HYPERLINK("https://drive.google.com/open?id=1pf6AXmwG0d-4zqd5WnrmS6YODbQOjG680Se0UsqbEew","Déplacement")</f>
        <v>Déplacement</v>
      </c>
      <c r="C17" s="38" t="s">
        <v>60</v>
      </c>
      <c r="D17" s="38" t="s">
        <v>60</v>
      </c>
      <c r="E17" s="38" t="s">
        <v>60</v>
      </c>
      <c r="F17" s="38" t="s">
        <v>60</v>
      </c>
      <c r="G17" s="38" t="s">
        <v>60</v>
      </c>
      <c r="H17" s="38" t="s">
        <v>60</v>
      </c>
      <c r="I17" s="38" t="s">
        <v>60</v>
      </c>
      <c r="J17" s="38" t="s">
        <v>60</v>
      </c>
      <c r="K17" s="38" t="s">
        <v>60</v>
      </c>
      <c r="L17" s="34"/>
    </row>
    <row r="18" ht="15.75" customHeight="1">
      <c r="A18" s="41" t="s">
        <v>61</v>
      </c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4"/>
    </row>
    <row r="19" ht="15.75" customHeight="1">
      <c r="A19" s="37" t="str">
        <f>HYPERLINK("https://drive.google.com/open?id=1gvxZ00ddScBAKHr_maLx2b5RWvGgF21LX24xtKOf18w","SonicJump")</f>
        <v>SonicJump</v>
      </c>
      <c r="C19" s="38" t="s">
        <v>62</v>
      </c>
      <c r="D19" s="38" t="s">
        <v>63</v>
      </c>
      <c r="E19" s="38" t="s">
        <v>64</v>
      </c>
      <c r="F19" s="38" t="s">
        <v>65</v>
      </c>
      <c r="G19" s="38" t="s">
        <v>65</v>
      </c>
      <c r="H19" s="38" t="s">
        <v>65</v>
      </c>
      <c r="I19" s="38" t="s">
        <v>65</v>
      </c>
      <c r="J19" s="38" t="s">
        <v>65</v>
      </c>
      <c r="K19" s="38" t="s">
        <v>65</v>
      </c>
      <c r="L19" s="34"/>
    </row>
    <row r="20" ht="15.75" customHeight="1">
      <c r="A20" s="37" t="str">
        <f>HYPERLINK("https://drive.google.com/open?id=1vMkj5fYRiUzzv_Fks81PbrtAgJCwUrFsZTVr7HvOtO0","Sonic Boom (Push)")</f>
        <v>Sonic Boom (Push)</v>
      </c>
      <c r="C20" s="38" t="s">
        <v>62</v>
      </c>
      <c r="D20" s="38" t="s">
        <v>63</v>
      </c>
      <c r="E20" s="38" t="s">
        <v>64</v>
      </c>
      <c r="F20" s="38" t="s">
        <v>65</v>
      </c>
      <c r="G20" s="38" t="s">
        <v>65</v>
      </c>
      <c r="H20" s="38" t="s">
        <v>65</v>
      </c>
      <c r="I20" s="38" t="s">
        <v>65</v>
      </c>
      <c r="J20" s="38" t="s">
        <v>65</v>
      </c>
      <c r="K20" s="38" t="s">
        <v>65</v>
      </c>
      <c r="L20" s="34"/>
    </row>
    <row r="21" ht="15.75" customHeight="1">
      <c r="A21" s="37" t="str">
        <f>HYPERLINK("https://drive.google.com/open?id=1vMkj5fYRiUzzv_Fks81PbrtAgJCwUrFsZTVr7HvOtO0","Fusil")</f>
        <v>Fusil</v>
      </c>
      <c r="C21" s="38" t="s">
        <v>66</v>
      </c>
      <c r="D21" s="38" t="s">
        <v>62</v>
      </c>
      <c r="E21" s="38" t="s">
        <v>63</v>
      </c>
      <c r="F21" s="38" t="s">
        <v>64</v>
      </c>
      <c r="G21" s="38" t="s">
        <v>65</v>
      </c>
      <c r="H21" s="38" t="s">
        <v>65</v>
      </c>
      <c r="I21" s="38" t="s">
        <v>65</v>
      </c>
      <c r="J21" s="38" t="s">
        <v>65</v>
      </c>
      <c r="K21" s="38" t="s">
        <v>65</v>
      </c>
      <c r="L21" s="34"/>
    </row>
    <row r="22" ht="15.75" customHeight="1">
      <c r="A22" s="37" t="str">
        <f>HYPERLINK("https://drive.google.com/open?id=1a2GYQVVctl3jGCYH1FevwX7Zt029O8cdNSxPz67U_-M","Bouclier")</f>
        <v>Bouclier</v>
      </c>
      <c r="C22" s="38" t="s">
        <v>67</v>
      </c>
      <c r="D22" s="38" t="s">
        <v>62</v>
      </c>
      <c r="E22" s="38" t="s">
        <v>63</v>
      </c>
      <c r="F22" s="38" t="s">
        <v>64</v>
      </c>
      <c r="G22" s="38" t="s">
        <v>65</v>
      </c>
      <c r="H22" s="38" t="s">
        <v>65</v>
      </c>
      <c r="I22" s="38" t="s">
        <v>65</v>
      </c>
      <c r="J22" s="38" t="s">
        <v>65</v>
      </c>
      <c r="K22" s="38" t="s">
        <v>65</v>
      </c>
      <c r="L22" s="34"/>
    </row>
    <row r="23" ht="15.75" customHeight="1">
      <c r="A23" s="37" t="str">
        <f>HYPERLINK("https://drive.google.com/open?id=1bUAGgiXRZEeBcss2t2bgDNBEyw0CE-l-plahGeespiE","IA Cover")</f>
        <v>IA Cover</v>
      </c>
      <c r="C23" s="38" t="s">
        <v>67</v>
      </c>
      <c r="D23" s="38" t="s">
        <v>62</v>
      </c>
      <c r="E23" s="38" t="s">
        <v>63</v>
      </c>
      <c r="F23" s="38" t="s">
        <v>64</v>
      </c>
      <c r="G23" s="38" t="s">
        <v>65</v>
      </c>
      <c r="H23" s="38" t="s">
        <v>65</v>
      </c>
      <c r="I23" s="38" t="s">
        <v>65</v>
      </c>
      <c r="J23" s="38" t="s">
        <v>65</v>
      </c>
      <c r="K23" s="38" t="s">
        <v>65</v>
      </c>
      <c r="L23" s="34"/>
    </row>
    <row r="24" ht="15.75" customHeight="1">
      <c r="A24" s="37" t="str">
        <f>HYPERLINK("https://drive.google.com/open?id=1bUAGgiXRZEeBcss2t2bgDNBEyw0CE-l-plahGeespiE","IA Plateforme")</f>
        <v>IA Plateforme</v>
      </c>
      <c r="C24" s="38" t="s">
        <v>62</v>
      </c>
      <c r="D24" s="38" t="s">
        <v>63</v>
      </c>
      <c r="E24" s="38" t="s">
        <v>64</v>
      </c>
      <c r="F24" s="38" t="s">
        <v>64</v>
      </c>
      <c r="G24" s="38" t="s">
        <v>65</v>
      </c>
      <c r="H24" s="38" t="s">
        <v>65</v>
      </c>
      <c r="I24" s="42" t="s">
        <v>65</v>
      </c>
      <c r="J24" s="38" t="s">
        <v>65</v>
      </c>
      <c r="K24" s="38" t="s">
        <v>65</v>
      </c>
      <c r="L24" s="34"/>
    </row>
    <row r="25" ht="15.75" customHeight="1">
      <c r="A25" s="35" t="s">
        <v>68</v>
      </c>
      <c r="C25" s="38"/>
      <c r="D25" s="39" t="s">
        <v>66</v>
      </c>
      <c r="E25" s="38" t="s">
        <v>62</v>
      </c>
      <c r="F25" s="38" t="s">
        <v>63</v>
      </c>
      <c r="G25" s="38" t="s">
        <v>64</v>
      </c>
      <c r="H25" s="38" t="s">
        <v>65</v>
      </c>
      <c r="I25" s="38" t="s">
        <v>65</v>
      </c>
      <c r="J25" s="38" t="s">
        <v>65</v>
      </c>
      <c r="K25" s="38" t="s">
        <v>65</v>
      </c>
      <c r="L25" s="34"/>
      <c r="M25" s="34"/>
    </row>
    <row r="26" ht="1.5" customHeight="1">
      <c r="A26" s="21" t="s">
        <v>69</v>
      </c>
      <c r="C26" s="38" t="s">
        <v>67</v>
      </c>
      <c r="D26" s="38" t="s">
        <v>66</v>
      </c>
      <c r="E26" s="38" t="s">
        <v>62</v>
      </c>
      <c r="F26" s="38" t="s">
        <v>63</v>
      </c>
      <c r="G26" s="38"/>
      <c r="H26" s="38" t="s">
        <v>65</v>
      </c>
      <c r="I26" s="43" t="s">
        <v>65</v>
      </c>
      <c r="J26" s="38" t="s">
        <v>65</v>
      </c>
      <c r="K26" s="38" t="s">
        <v>65</v>
      </c>
      <c r="L26" s="34"/>
    </row>
    <row r="27" ht="46.5" customHeight="1">
      <c r="A27" s="44" t="s">
        <v>70</v>
      </c>
      <c r="B27" s="45" t="str">
        <f>HYPERLINK("https://drive.google.com/open?id=1vMkj5fYRiUzzv_Fks81PbrtAgJCwUrFsZTVr7HvOtO0","Laser (Branche Fusil)")</f>
        <v>Laser (Branche Fusil)</v>
      </c>
      <c r="C27" s="46" t="s">
        <v>71</v>
      </c>
      <c r="D27" s="47" t="s">
        <v>71</v>
      </c>
      <c r="E27" s="47" t="s">
        <v>71</v>
      </c>
      <c r="F27" s="48" t="s">
        <v>72</v>
      </c>
      <c r="G27" s="49" t="s">
        <v>73</v>
      </c>
      <c r="H27" s="47" t="s">
        <v>63</v>
      </c>
      <c r="I27" s="47" t="s">
        <v>64</v>
      </c>
      <c r="J27" s="47" t="s">
        <v>65</v>
      </c>
      <c r="K27" s="50" t="s">
        <v>65</v>
      </c>
      <c r="L27" s="51" t="s">
        <v>74</v>
      </c>
    </row>
    <row r="28" ht="50.25" customHeight="1">
      <c r="A28" s="52"/>
      <c r="B28" s="53" t="str">
        <f>HYPERLINK("https://drive.google.com/open?id=1a2GYQVVctl3jGCYH1FevwX7Zt029O8cdNSxPz67U_-M","Zone d'Effet (Branche Combinaison)")</f>
        <v>Zone d'Effet (Branche Combinaison)</v>
      </c>
      <c r="C28" s="54" t="s">
        <v>71</v>
      </c>
      <c r="D28" s="38" t="s">
        <v>71</v>
      </c>
      <c r="E28" s="38" t="s">
        <v>71</v>
      </c>
      <c r="F28" s="48" t="s">
        <v>72</v>
      </c>
      <c r="G28" s="49" t="s">
        <v>73</v>
      </c>
      <c r="H28" s="38" t="s">
        <v>63</v>
      </c>
      <c r="I28" s="38" t="s">
        <v>64</v>
      </c>
      <c r="J28" s="38" t="s">
        <v>65</v>
      </c>
      <c r="K28" s="55" t="s">
        <v>65</v>
      </c>
    </row>
    <row r="29" ht="49.5" customHeight="1">
      <c r="A29" s="12"/>
      <c r="B29" s="56" t="str">
        <f>HYPERLINK("https://drive.google.com/open?id=15UGAe3UwrRnxKYtmxpN7W9M-h6BMWLRarB2gz5oWlAE","Tourelle (Branche IA)")</f>
        <v>Tourelle (Branche IA)</v>
      </c>
      <c r="C29" s="57" t="s">
        <v>71</v>
      </c>
      <c r="D29" s="58" t="s">
        <v>71</v>
      </c>
      <c r="E29" s="58" t="s">
        <v>71</v>
      </c>
      <c r="F29" s="48" t="s">
        <v>72</v>
      </c>
      <c r="G29" s="49" t="s">
        <v>73</v>
      </c>
      <c r="H29" s="58" t="s">
        <v>63</v>
      </c>
      <c r="I29" s="59" t="s">
        <v>64</v>
      </c>
      <c r="J29" s="58" t="s">
        <v>65</v>
      </c>
      <c r="K29" s="60" t="s">
        <v>65</v>
      </c>
    </row>
    <row r="30" ht="15.75" customHeight="1">
      <c r="A30" s="61" t="str">
        <f>HYPERLINK("https://drive.google.com/open?id=19XwAZyElnHg5wTG0KYq3DW_BxyOI0bMBrgi38Wc8oL0","ENNEMI")</f>
        <v>ENNEMI</v>
      </c>
      <c r="B30" s="32"/>
      <c r="C30" s="62"/>
      <c r="D30" s="62"/>
      <c r="E30" s="62"/>
      <c r="F30" s="63"/>
      <c r="G30" s="33"/>
      <c r="H30" s="33"/>
      <c r="I30" s="33"/>
      <c r="J30" s="33"/>
      <c r="K30" s="33"/>
      <c r="L30" s="34"/>
    </row>
    <row r="31" ht="15.75" customHeight="1">
      <c r="A31" s="16" t="s">
        <v>75</v>
      </c>
      <c r="C31" s="38" t="s">
        <v>66</v>
      </c>
      <c r="D31" s="38" t="s">
        <v>62</v>
      </c>
      <c r="E31" s="38" t="s">
        <v>63</v>
      </c>
      <c r="F31" s="38" t="s">
        <v>64</v>
      </c>
      <c r="G31" s="38" t="s">
        <v>65</v>
      </c>
      <c r="H31" s="38" t="s">
        <v>65</v>
      </c>
      <c r="I31" s="38" t="s">
        <v>65</v>
      </c>
      <c r="J31" s="38" t="s">
        <v>65</v>
      </c>
      <c r="K31" s="38" t="s">
        <v>65</v>
      </c>
      <c r="L31" s="34"/>
    </row>
    <row r="32" ht="15.75" customHeight="1">
      <c r="A32" s="16" t="s">
        <v>76</v>
      </c>
      <c r="C32" s="38" t="s">
        <v>67</v>
      </c>
      <c r="D32" s="38" t="s">
        <v>66</v>
      </c>
      <c r="E32" s="38" t="s">
        <v>62</v>
      </c>
      <c r="F32" s="38" t="s">
        <v>63</v>
      </c>
      <c r="G32" s="38" t="s">
        <v>64</v>
      </c>
      <c r="H32" s="39" t="s">
        <v>65</v>
      </c>
      <c r="I32" s="38" t="s">
        <v>65</v>
      </c>
      <c r="J32" s="38" t="s">
        <v>65</v>
      </c>
      <c r="K32" s="38" t="s">
        <v>65</v>
      </c>
      <c r="L32" s="34"/>
    </row>
    <row r="33" ht="15.75" customHeight="1">
      <c r="A33" s="16" t="s">
        <v>77</v>
      </c>
      <c r="C33" s="38" t="s">
        <v>67</v>
      </c>
      <c r="D33" s="38" t="s">
        <v>67</v>
      </c>
      <c r="E33" s="38" t="s">
        <v>66</v>
      </c>
      <c r="F33" s="38" t="s">
        <v>62</v>
      </c>
      <c r="G33" s="38" t="s">
        <v>63</v>
      </c>
      <c r="H33" s="39" t="s">
        <v>64</v>
      </c>
      <c r="I33" s="39" t="s">
        <v>65</v>
      </c>
      <c r="J33" s="39" t="s">
        <v>65</v>
      </c>
      <c r="K33" s="38" t="s">
        <v>65</v>
      </c>
      <c r="L33" s="34"/>
    </row>
    <row r="34" ht="15.75" customHeight="1">
      <c r="A34" s="16" t="s">
        <v>78</v>
      </c>
      <c r="C34" s="38" t="s">
        <v>67</v>
      </c>
      <c r="D34" s="38" t="s">
        <v>67</v>
      </c>
      <c r="E34" s="38" t="s">
        <v>67</v>
      </c>
      <c r="F34" s="39" t="s">
        <v>66</v>
      </c>
      <c r="G34" s="39" t="s">
        <v>79</v>
      </c>
      <c r="H34" s="39" t="s">
        <v>80</v>
      </c>
      <c r="I34" s="39" t="s">
        <v>65</v>
      </c>
      <c r="J34" s="39" t="s">
        <v>65</v>
      </c>
      <c r="K34" s="64" t="s">
        <v>65</v>
      </c>
      <c r="L34" s="34"/>
    </row>
    <row r="35" ht="15.75" customHeight="1">
      <c r="A35" s="31" t="s">
        <v>81</v>
      </c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65" t="s">
        <v>82</v>
      </c>
      <c r="M35" s="32"/>
    </row>
    <row r="36" ht="15.75" customHeight="1">
      <c r="A36" s="66" t="str">
        <f>HYPERLINK("https://drive.google.com/open?id=1s8IbIilOntg0dh1l3JHwqexktCg2IkwSALsJmKTc6Xc","Minerais")</f>
        <v>Minerais</v>
      </c>
      <c r="B36" s="67" t="s">
        <v>83</v>
      </c>
      <c r="C36" s="68">
        <v>1.0</v>
      </c>
      <c r="D36" s="38">
        <v>1.0</v>
      </c>
      <c r="E36" s="38">
        <v>1.0</v>
      </c>
      <c r="F36" s="38"/>
      <c r="G36" s="39">
        <v>1.0</v>
      </c>
      <c r="H36" s="38"/>
      <c r="I36" s="38"/>
      <c r="J36" s="38"/>
      <c r="K36" s="38"/>
      <c r="L36" s="69">
        <v>4.0</v>
      </c>
      <c r="M36" s="70" t="s">
        <v>84</v>
      </c>
    </row>
    <row r="37" ht="15.75" customHeight="1">
      <c r="A37" s="71"/>
      <c r="B37" s="72" t="s">
        <v>85</v>
      </c>
      <c r="C37" s="36"/>
      <c r="D37" s="36"/>
      <c r="E37" s="73">
        <v>1.0</v>
      </c>
      <c r="F37" s="36">
        <v>1.0</v>
      </c>
      <c r="G37" s="36">
        <v>1.0</v>
      </c>
      <c r="H37" s="36">
        <v>1.0</v>
      </c>
      <c r="I37" s="36">
        <v>1.0</v>
      </c>
      <c r="J37" s="36">
        <v>1.0</v>
      </c>
      <c r="K37" s="36"/>
      <c r="L37" s="74">
        <f t="shared" ref="L37:L38" si="1">SUM(C37:K37)</f>
        <v>6</v>
      </c>
      <c r="M37" s="71"/>
    </row>
    <row r="38" ht="15.75" customHeight="1">
      <c r="A38" s="71"/>
      <c r="B38" s="75" t="s">
        <v>86</v>
      </c>
      <c r="C38" s="38"/>
      <c r="D38" s="38"/>
      <c r="E38" s="38"/>
      <c r="F38" s="38"/>
      <c r="G38" s="38"/>
      <c r="H38" s="68">
        <v>1.0</v>
      </c>
      <c r="I38" s="39">
        <v>1.0</v>
      </c>
      <c r="J38" s="38">
        <v>1.0</v>
      </c>
      <c r="K38" s="38"/>
      <c r="L38" s="74">
        <f t="shared" si="1"/>
        <v>3</v>
      </c>
      <c r="M38" s="71"/>
    </row>
    <row r="39" ht="15.75" customHeight="1">
      <c r="A39" s="76"/>
      <c r="B39" s="77" t="s">
        <v>87</v>
      </c>
      <c r="C39" s="78">
        <v>1.0</v>
      </c>
      <c r="D39" s="79">
        <v>1.0</v>
      </c>
      <c r="E39" s="79">
        <v>1.0</v>
      </c>
      <c r="F39" s="79">
        <v>1.0</v>
      </c>
      <c r="G39" s="79">
        <v>1.0</v>
      </c>
      <c r="H39" s="79">
        <v>1.0</v>
      </c>
      <c r="I39" s="79">
        <v>1.0</v>
      </c>
      <c r="J39" s="80"/>
      <c r="K39" s="79">
        <v>1.0</v>
      </c>
      <c r="L39" s="74"/>
      <c r="M39" s="71"/>
    </row>
    <row r="40" ht="15.75" customHeight="1">
      <c r="A40" s="81" t="str">
        <f>HYPERLINK("https://drive.google.com/open?id=1Sd75xrfReLdYQ2eyzgDnfPU2uhxK66xA1-WAZucZ5GY","Bornes de Recharge")</f>
        <v>Bornes de Recharge</v>
      </c>
      <c r="B40" s="82" t="s">
        <v>88</v>
      </c>
      <c r="C40" s="78">
        <v>1.0</v>
      </c>
      <c r="D40" s="83">
        <v>1.0</v>
      </c>
      <c r="E40" s="83">
        <v>1.0</v>
      </c>
      <c r="F40" s="83">
        <v>1.0</v>
      </c>
      <c r="G40" s="83">
        <v>1.0</v>
      </c>
      <c r="H40" s="83">
        <v>1.0</v>
      </c>
      <c r="I40" s="83">
        <v>1.0</v>
      </c>
      <c r="J40" s="83">
        <v>1.0</v>
      </c>
      <c r="K40" s="83">
        <v>1.0</v>
      </c>
      <c r="L40" s="74">
        <f t="shared" ref="L40:L44" si="2">SUM(C40:K40)</f>
        <v>9</v>
      </c>
      <c r="M40" s="71"/>
    </row>
    <row r="41" ht="15.75" customHeight="1">
      <c r="A41" s="76"/>
      <c r="B41" s="84" t="s">
        <v>89</v>
      </c>
      <c r="C41" s="80"/>
      <c r="D41" s="68">
        <v>1.0</v>
      </c>
      <c r="E41" s="80">
        <v>1.0</v>
      </c>
      <c r="F41" s="80">
        <v>1.0</v>
      </c>
      <c r="G41" s="80">
        <v>1.0</v>
      </c>
      <c r="H41" s="80">
        <v>1.0</v>
      </c>
      <c r="I41" s="80">
        <v>1.0</v>
      </c>
      <c r="J41" s="80">
        <v>1.0</v>
      </c>
      <c r="K41" s="80">
        <v>1.0</v>
      </c>
      <c r="L41" s="74">
        <f t="shared" si="2"/>
        <v>8</v>
      </c>
      <c r="M41" s="71"/>
    </row>
    <row r="42" ht="15.75" customHeight="1">
      <c r="A42" s="66" t="str">
        <f>HYPERLINK("https://drive.google.com/open?id=1wMPrId5xaQwIr-Z6l18A-dbe9HkEsY8oRCzZWtJoqHk","Collectibles")</f>
        <v>Collectibles</v>
      </c>
      <c r="B42" s="85" t="s">
        <v>90</v>
      </c>
      <c r="C42" s="83"/>
      <c r="D42" s="73">
        <v>1.0</v>
      </c>
      <c r="E42" s="83">
        <v>1.0</v>
      </c>
      <c r="F42" s="83">
        <v>1.0</v>
      </c>
      <c r="G42" s="83">
        <v>1.0</v>
      </c>
      <c r="H42" s="83">
        <v>1.0</v>
      </c>
      <c r="I42" s="83">
        <v>1.0</v>
      </c>
      <c r="J42" s="83">
        <v>1.0</v>
      </c>
      <c r="K42" s="83">
        <v>1.0</v>
      </c>
      <c r="L42" s="74">
        <f t="shared" si="2"/>
        <v>8</v>
      </c>
      <c r="M42" s="71"/>
    </row>
    <row r="43" ht="15.75" customHeight="1">
      <c r="A43" s="71"/>
      <c r="B43" s="86" t="s">
        <v>91</v>
      </c>
      <c r="C43" s="80">
        <v>1.0</v>
      </c>
      <c r="D43" s="80">
        <v>1.0</v>
      </c>
      <c r="E43" s="80">
        <v>1.0</v>
      </c>
      <c r="F43" s="80">
        <v>1.0</v>
      </c>
      <c r="G43" s="80">
        <v>1.0</v>
      </c>
      <c r="H43" s="80">
        <v>1.0</v>
      </c>
      <c r="I43" s="80">
        <v>1.0</v>
      </c>
      <c r="J43" s="80">
        <v>1.0</v>
      </c>
      <c r="K43" s="80">
        <v>1.0</v>
      </c>
      <c r="L43" s="74">
        <f t="shared" si="2"/>
        <v>9</v>
      </c>
      <c r="M43" s="76"/>
    </row>
    <row r="44" ht="15.75" customHeight="1">
      <c r="A44" s="71"/>
      <c r="B44" s="84" t="s">
        <v>92</v>
      </c>
      <c r="C44" s="87"/>
      <c r="D44" s="88"/>
      <c r="E44" s="89">
        <v>1.0</v>
      </c>
      <c r="F44" s="88">
        <v>1.0</v>
      </c>
      <c r="G44" s="88">
        <v>1.0</v>
      </c>
      <c r="H44" s="90">
        <v>1.0</v>
      </c>
      <c r="I44" s="88"/>
      <c r="J44" s="88"/>
      <c r="K44" s="88"/>
      <c r="L44" s="74">
        <f t="shared" si="2"/>
        <v>4</v>
      </c>
    </row>
    <row r="45" ht="15.75" customHeight="1">
      <c r="A45" s="76"/>
      <c r="B45" s="91" t="s">
        <v>93</v>
      </c>
      <c r="C45" s="92">
        <v>1.0</v>
      </c>
      <c r="D45" s="93">
        <v>1.0</v>
      </c>
      <c r="E45" s="93">
        <v>1.0</v>
      </c>
      <c r="F45" s="93">
        <v>1.0</v>
      </c>
      <c r="G45" s="93">
        <v>1.0</v>
      </c>
      <c r="H45" s="93">
        <v>1.0</v>
      </c>
      <c r="I45" s="93">
        <v>1.0</v>
      </c>
      <c r="J45" s="93">
        <v>1.0</v>
      </c>
      <c r="K45" s="94"/>
      <c r="L45" s="95">
        <v>8.0</v>
      </c>
    </row>
    <row r="46" ht="15.75" customHeight="1">
      <c r="A46" s="66"/>
      <c r="B46" s="96" t="s">
        <v>94</v>
      </c>
      <c r="C46" s="97">
        <v>1.0</v>
      </c>
      <c r="D46" s="98">
        <v>1.0</v>
      </c>
      <c r="E46" s="98">
        <v>1.0</v>
      </c>
      <c r="F46" s="98">
        <v>1.0</v>
      </c>
      <c r="G46" s="98">
        <v>1.0</v>
      </c>
      <c r="H46" s="98">
        <v>1.0</v>
      </c>
      <c r="I46" s="98">
        <v>1.0</v>
      </c>
      <c r="J46" s="98">
        <v>1.0</v>
      </c>
      <c r="K46" s="98">
        <v>1.0</v>
      </c>
      <c r="L46" s="74">
        <f t="shared" ref="L46:L51" si="3">SUM(C46:K46)</f>
        <v>9</v>
      </c>
    </row>
    <row r="47" ht="15.75" customHeight="1">
      <c r="A47" s="71"/>
      <c r="B47" s="96" t="s">
        <v>95</v>
      </c>
      <c r="C47" s="73">
        <v>1.0</v>
      </c>
      <c r="D47" s="99">
        <v>1.0</v>
      </c>
      <c r="E47" s="83">
        <v>1.0</v>
      </c>
      <c r="F47" s="99">
        <v>1.0</v>
      </c>
      <c r="G47" s="83">
        <v>1.0</v>
      </c>
      <c r="H47" s="99">
        <v>1.0</v>
      </c>
      <c r="I47" s="99">
        <v>1.0</v>
      </c>
      <c r="J47" s="83"/>
      <c r="K47" s="99">
        <v>1.0</v>
      </c>
      <c r="L47" s="74">
        <f t="shared" si="3"/>
        <v>8</v>
      </c>
    </row>
    <row r="48" ht="15.75" customHeight="1">
      <c r="A48" s="71"/>
      <c r="B48" s="96" t="s">
        <v>96</v>
      </c>
      <c r="C48" s="73">
        <v>1.0</v>
      </c>
      <c r="D48" s="36"/>
      <c r="E48" s="36">
        <v>1.0</v>
      </c>
      <c r="F48" s="36">
        <v>1.0</v>
      </c>
      <c r="G48" s="36">
        <v>1.0</v>
      </c>
      <c r="H48" s="36"/>
      <c r="I48" s="36">
        <v>1.0</v>
      </c>
      <c r="J48" s="36">
        <v>1.0</v>
      </c>
      <c r="K48" s="40">
        <v>1.0</v>
      </c>
      <c r="L48" s="74">
        <f t="shared" si="3"/>
        <v>7</v>
      </c>
      <c r="M48" s="11"/>
    </row>
    <row r="49" ht="15.75" customHeight="1">
      <c r="A49" s="71"/>
      <c r="B49" s="96" t="s">
        <v>97</v>
      </c>
      <c r="C49" s="83"/>
      <c r="D49" s="100">
        <v>1.0</v>
      </c>
      <c r="E49" s="99">
        <v>1.0</v>
      </c>
      <c r="F49" s="99">
        <v>1.0</v>
      </c>
      <c r="G49" s="99">
        <v>1.0</v>
      </c>
      <c r="H49" s="99">
        <v>1.0</v>
      </c>
      <c r="I49" s="83"/>
      <c r="J49" s="83"/>
      <c r="K49" s="83"/>
      <c r="L49" s="74">
        <f t="shared" si="3"/>
        <v>5</v>
      </c>
    </row>
    <row r="50" ht="15.75" customHeight="1">
      <c r="A50" s="71"/>
      <c r="B50" s="96" t="s">
        <v>98</v>
      </c>
      <c r="C50" s="80"/>
      <c r="D50" s="68">
        <v>1.0</v>
      </c>
      <c r="E50" s="80"/>
      <c r="F50" s="79">
        <v>1.0</v>
      </c>
      <c r="G50" s="80">
        <v>1.0</v>
      </c>
      <c r="H50" s="80"/>
      <c r="I50" s="80">
        <v>1.0</v>
      </c>
      <c r="J50" s="79">
        <v>1.0</v>
      </c>
      <c r="K50" s="80"/>
      <c r="L50" s="74">
        <f t="shared" si="3"/>
        <v>5</v>
      </c>
    </row>
    <row r="51" ht="15.75" customHeight="1">
      <c r="A51" s="71"/>
      <c r="B51" s="96" t="s">
        <v>99</v>
      </c>
      <c r="C51" s="73">
        <v>1.0</v>
      </c>
      <c r="D51" s="83">
        <v>1.0</v>
      </c>
      <c r="E51" s="83">
        <v>1.0</v>
      </c>
      <c r="F51" s="83">
        <v>1.0</v>
      </c>
      <c r="G51" s="83">
        <v>1.0</v>
      </c>
      <c r="H51" s="83">
        <v>1.0</v>
      </c>
      <c r="I51" s="83">
        <v>1.0</v>
      </c>
      <c r="J51" s="83">
        <v>1.0</v>
      </c>
      <c r="K51" s="83">
        <v>1.0</v>
      </c>
      <c r="L51" s="74">
        <f t="shared" si="3"/>
        <v>9</v>
      </c>
    </row>
    <row r="52" ht="15.75" customHeight="1">
      <c r="A52" s="76"/>
      <c r="B52" s="96" t="s">
        <v>100</v>
      </c>
      <c r="C52" s="83"/>
      <c r="D52" s="83"/>
      <c r="E52" s="83"/>
      <c r="F52" s="83"/>
      <c r="G52" s="83"/>
      <c r="H52" s="83"/>
      <c r="I52" s="83"/>
      <c r="J52" s="100">
        <v>1.0</v>
      </c>
      <c r="K52" s="99">
        <v>1.0</v>
      </c>
      <c r="L52" s="95">
        <v>2.0</v>
      </c>
    </row>
    <row r="53" ht="15.75" customHeight="1">
      <c r="A53" s="81" t="str">
        <f>HYPERLINK("https://drive.google.com/open?id=1QGpcW-azctLi4s-xhROTqGS8DVYEtORxyX7Q39eiShI","Dangers Environnementaux")</f>
        <v>Dangers Environnementaux</v>
      </c>
      <c r="B53" s="85" t="s">
        <v>101</v>
      </c>
      <c r="C53" s="36"/>
      <c r="D53" s="36"/>
      <c r="E53" s="36">
        <v>1.0</v>
      </c>
      <c r="F53" s="40">
        <v>1.0</v>
      </c>
      <c r="G53" s="36"/>
      <c r="H53" s="36">
        <v>1.0</v>
      </c>
      <c r="I53" s="40">
        <v>1.0</v>
      </c>
      <c r="J53" s="40">
        <v>1.0</v>
      </c>
      <c r="K53" s="36"/>
      <c r="L53" s="74">
        <f t="shared" ref="L53:L56" si="4">SUM(C53:K53)</f>
        <v>5</v>
      </c>
    </row>
    <row r="54" ht="15.75" customHeight="1">
      <c r="A54" s="71"/>
      <c r="B54" s="96" t="s">
        <v>102</v>
      </c>
      <c r="C54" s="68">
        <v>1.0</v>
      </c>
      <c r="D54" s="38">
        <v>1.0</v>
      </c>
      <c r="E54" s="38"/>
      <c r="F54" s="38">
        <v>1.0</v>
      </c>
      <c r="G54" s="38">
        <v>1.0</v>
      </c>
      <c r="H54" s="39">
        <v>1.0</v>
      </c>
      <c r="I54" s="39"/>
      <c r="J54" s="39">
        <v>1.0</v>
      </c>
      <c r="K54" s="38"/>
      <c r="L54" s="74">
        <f t="shared" si="4"/>
        <v>6</v>
      </c>
    </row>
    <row r="55" ht="15.75" customHeight="1">
      <c r="A55" s="71"/>
      <c r="B55" s="84" t="s">
        <v>103</v>
      </c>
      <c r="C55" s="36"/>
      <c r="D55" s="36"/>
      <c r="E55" s="100">
        <v>1.0</v>
      </c>
      <c r="F55" s="40">
        <v>1.0</v>
      </c>
      <c r="G55" s="36">
        <v>1.0</v>
      </c>
      <c r="H55" s="36">
        <v>1.0</v>
      </c>
      <c r="I55" s="40">
        <v>1.0</v>
      </c>
      <c r="J55" s="36">
        <v>1.0</v>
      </c>
      <c r="K55" s="40">
        <v>1.0</v>
      </c>
      <c r="L55" s="74">
        <f t="shared" si="4"/>
        <v>7</v>
      </c>
    </row>
    <row r="56" ht="15.75" customHeight="1">
      <c r="A56" s="71"/>
      <c r="B56" s="96" t="s">
        <v>104</v>
      </c>
      <c r="C56" s="68">
        <v>1.0</v>
      </c>
      <c r="D56" s="38">
        <v>1.0</v>
      </c>
      <c r="E56" s="38">
        <v>1.0</v>
      </c>
      <c r="F56" s="38">
        <v>1.0</v>
      </c>
      <c r="G56" s="38">
        <v>1.0</v>
      </c>
      <c r="H56" s="38">
        <v>1.0</v>
      </c>
      <c r="I56" s="38">
        <v>1.0</v>
      </c>
      <c r="J56" s="38">
        <v>1.0</v>
      </c>
      <c r="K56" s="39">
        <v>1.0</v>
      </c>
      <c r="L56" s="74">
        <f t="shared" si="4"/>
        <v>9</v>
      </c>
    </row>
    <row r="57" ht="15.75" customHeight="1">
      <c r="A57" s="76"/>
      <c r="B57" s="96" t="s">
        <v>105</v>
      </c>
      <c r="C57" s="38"/>
      <c r="D57" s="38"/>
      <c r="E57" s="38"/>
      <c r="F57" s="38"/>
      <c r="G57" s="38"/>
      <c r="H57" s="38"/>
      <c r="I57" s="78">
        <v>1.0</v>
      </c>
      <c r="J57" s="39">
        <v>1.0</v>
      </c>
      <c r="K57" s="39">
        <v>1.0</v>
      </c>
      <c r="L57" s="101">
        <v>2.0</v>
      </c>
    </row>
    <row r="58" ht="15.75" customHeight="1">
      <c r="A58" s="102" t="s">
        <v>106</v>
      </c>
      <c r="B58" s="32"/>
      <c r="C58" s="103">
        <f t="shared" ref="C58:H58" si="5">sum (C36:C56)</f>
        <v>11</v>
      </c>
      <c r="D58" s="104">
        <f t="shared" si="5"/>
        <v>14</v>
      </c>
      <c r="E58" s="104">
        <f t="shared" si="5"/>
        <v>17</v>
      </c>
      <c r="F58" s="104">
        <f t="shared" si="5"/>
        <v>18</v>
      </c>
      <c r="G58" s="104">
        <f t="shared" si="5"/>
        <v>18</v>
      </c>
      <c r="H58" s="104">
        <f t="shared" si="5"/>
        <v>17</v>
      </c>
      <c r="I58" s="104">
        <f t="shared" ref="I58:K58" si="6">sum (I36:I57)</f>
        <v>17</v>
      </c>
      <c r="J58" s="104">
        <f t="shared" si="6"/>
        <v>17</v>
      </c>
      <c r="K58" s="104">
        <f t="shared" si="6"/>
        <v>13</v>
      </c>
      <c r="L58" s="105"/>
    </row>
    <row r="59" ht="15.75" customHeight="1">
      <c r="A59" s="106" t="s">
        <v>107</v>
      </c>
      <c r="B59" s="107"/>
      <c r="C59" s="108">
        <v>11.0</v>
      </c>
      <c r="D59" s="108">
        <v>8.0</v>
      </c>
      <c r="E59" s="108">
        <v>5.0</v>
      </c>
      <c r="F59" s="108">
        <v>1.0</v>
      </c>
      <c r="G59" s="108">
        <v>1.0</v>
      </c>
      <c r="H59" s="108">
        <v>1.0</v>
      </c>
      <c r="I59" s="108">
        <v>1.0</v>
      </c>
      <c r="J59" s="108">
        <v>1.0</v>
      </c>
      <c r="K59" s="108">
        <v>0.0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4">
    <mergeCell ref="A23:B23"/>
    <mergeCell ref="A24:B24"/>
    <mergeCell ref="A25:B25"/>
    <mergeCell ref="A26:B26"/>
    <mergeCell ref="A27:A29"/>
    <mergeCell ref="A30:B30"/>
    <mergeCell ref="A31:B31"/>
    <mergeCell ref="A53:A57"/>
    <mergeCell ref="A58:B58"/>
    <mergeCell ref="A59:B59"/>
    <mergeCell ref="A32:B32"/>
    <mergeCell ref="A33:B33"/>
    <mergeCell ref="A34:B34"/>
    <mergeCell ref="A35:B35"/>
    <mergeCell ref="A36:A39"/>
    <mergeCell ref="A42:A45"/>
    <mergeCell ref="A46:A52"/>
    <mergeCell ref="A7:B7"/>
    <mergeCell ref="A8:B8"/>
    <mergeCell ref="A1:B1"/>
    <mergeCell ref="L1:M3"/>
    <mergeCell ref="A2:B3"/>
    <mergeCell ref="A4:B4"/>
    <mergeCell ref="A5:B5"/>
    <mergeCell ref="A6:B6"/>
    <mergeCell ref="L6:M10"/>
    <mergeCell ref="A9:B9"/>
    <mergeCell ref="A10:B10"/>
    <mergeCell ref="A11:B11"/>
    <mergeCell ref="A12:B12"/>
    <mergeCell ref="A13:B13"/>
    <mergeCell ref="A14:B14"/>
    <mergeCell ref="A15:B15"/>
    <mergeCell ref="L11:M11"/>
    <mergeCell ref="L12:M12"/>
    <mergeCell ref="L13:M13"/>
    <mergeCell ref="L14:M14"/>
    <mergeCell ref="L15:M15"/>
    <mergeCell ref="L16:M16"/>
    <mergeCell ref="L17:M17"/>
    <mergeCell ref="A16:B16"/>
    <mergeCell ref="A17:B17"/>
    <mergeCell ref="A18:B18"/>
    <mergeCell ref="A19:B19"/>
    <mergeCell ref="A20:B20"/>
    <mergeCell ref="A21:B21"/>
    <mergeCell ref="A22:B22"/>
    <mergeCell ref="A40:A41"/>
    <mergeCell ref="L18:M18"/>
    <mergeCell ref="L19:M19"/>
    <mergeCell ref="L20:M20"/>
    <mergeCell ref="L21:M21"/>
    <mergeCell ref="L22:M22"/>
    <mergeCell ref="L23:M23"/>
    <mergeCell ref="L24:M24"/>
    <mergeCell ref="L35:M35"/>
    <mergeCell ref="M36:M43"/>
    <mergeCell ref="L26:M26"/>
    <mergeCell ref="L27:M29"/>
    <mergeCell ref="L30:M30"/>
    <mergeCell ref="L31:M31"/>
    <mergeCell ref="L32:M32"/>
    <mergeCell ref="L33:M33"/>
    <mergeCell ref="L34:M34"/>
  </mergeCells>
  <conditionalFormatting sqref="C19:J34 K19:K33">
    <cfRule type="containsText" dxfId="0" priority="1" operator="containsText" text="Teach">
      <formula>NOT(ISERROR(SEARCH(("Teach"),(C19))))</formula>
    </cfRule>
  </conditionalFormatting>
  <conditionalFormatting sqref="C19:J34 K19:K33">
    <cfRule type="containsText" dxfId="1" priority="2" operator="containsText" text="Tease">
      <formula>NOT(ISERROR(SEARCH(("Tease"),(C19))))</formula>
    </cfRule>
  </conditionalFormatting>
  <conditionalFormatting sqref="C19:J34 K19:K33">
    <cfRule type="containsText" dxfId="2" priority="3" operator="containsText" text="Practice">
      <formula>NOT(ISERROR(SEARCH(("Practice"),(C19))))</formula>
    </cfRule>
  </conditionalFormatting>
  <conditionalFormatting sqref="C19:J34 K19:K33">
    <cfRule type="containsText" dxfId="3" priority="4" operator="containsText" text="Master">
      <formula>NOT(ISERROR(SEARCH(("Master"),(C19))))</formula>
    </cfRule>
  </conditionalFormatting>
  <conditionalFormatting sqref="C19:J34 K19:K33">
    <cfRule type="containsText" dxfId="4" priority="5" operator="containsText" text="Combine">
      <formula>NOT(ISERROR(SEARCH(("Combine"),(C19))))</formula>
    </cfRule>
  </conditionalFormatting>
  <printOptions/>
  <pageMargins bottom="0.75" footer="0.0" header="0.0" left="0.7" right="0.7" top="0.75"/>
  <pageSetup orientation="landscape"/>
  <drawing r:id="rId1"/>
</worksheet>
</file>