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A7205FB7-11BD-499F-BE5D-34670151EF85}" xr6:coauthVersionLast="47" xr6:coauthVersionMax="47" xr10:uidLastSave="{00000000-0000-0000-0000-000000000000}"/>
  <bookViews>
    <workbookView xWindow="-120" yWindow="-120" windowWidth="27930" windowHeight="16440" xr2:uid="{00000000-000D-0000-FFFF-FFFF00000000}"/>
  </bookViews>
  <sheets>
    <sheet name="Data1" sheetId="6" r:id="rId1"/>
  </sheets>
  <definedNames>
    <definedName name="_xlchart.v1.0" hidden="1">Data1!$M$6:$M$10</definedName>
    <definedName name="_xlchart.v1.1" hidden="1">Data1!$N$6:$N$10</definedName>
    <definedName name="_xlchart.v1.2" hidden="1">Data1!$K$2:$K$31</definedName>
    <definedName name="_xlchart.v1.3" hidden="1">Data1!$K$2:$K$31</definedName>
  </definedNames>
  <calcPr calcId="191029" calcOnSave="0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6" l="1"/>
  <c r="I36" i="6"/>
  <c r="I35" i="6"/>
  <c r="H36" i="6" s="1"/>
  <c r="J35" i="6"/>
  <c r="H35" i="6"/>
  <c r="J34" i="6"/>
  <c r="E94" i="6"/>
  <c r="E93" i="6"/>
  <c r="E9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2" i="6"/>
  <c r="H37" i="6" l="1"/>
  <c r="I37" i="6" s="1"/>
  <c r="J36" i="6"/>
  <c r="H38" i="6"/>
  <c r="J37" i="6"/>
  <c r="B68" i="6"/>
  <c r="B85" i="6"/>
  <c r="B80" i="6"/>
  <c r="B73" i="6"/>
  <c r="B25" i="6"/>
  <c r="B61" i="6"/>
  <c r="B13" i="6"/>
  <c r="B49" i="6"/>
  <c r="B82" i="6"/>
  <c r="B70" i="6"/>
  <c r="B58" i="6"/>
  <c r="B46" i="6"/>
  <c r="B34" i="6"/>
  <c r="B22" i="6"/>
  <c r="B10" i="6"/>
  <c r="B37" i="6"/>
  <c r="B81" i="6"/>
  <c r="B69" i="6"/>
  <c r="B57" i="6"/>
  <c r="B45" i="6"/>
  <c r="B86" i="6"/>
  <c r="B21" i="6"/>
  <c r="B9" i="6"/>
  <c r="B56" i="6"/>
  <c r="B44" i="6"/>
  <c r="B32" i="6"/>
  <c r="B20" i="6"/>
  <c r="B8" i="6"/>
  <c r="B91" i="6"/>
  <c r="B79" i="6"/>
  <c r="B67" i="6"/>
  <c r="B55" i="6"/>
  <c r="B43" i="6"/>
  <c r="B31" i="6"/>
  <c r="B19" i="6"/>
  <c r="B36" i="6"/>
  <c r="B90" i="6"/>
  <c r="B78" i="6"/>
  <c r="B66" i="6"/>
  <c r="B54" i="6"/>
  <c r="B42" i="6"/>
  <c r="B30" i="6"/>
  <c r="B18" i="6"/>
  <c r="B6" i="6"/>
  <c r="B89" i="6"/>
  <c r="B77" i="6"/>
  <c r="B65" i="6"/>
  <c r="B53" i="6"/>
  <c r="B41" i="6"/>
  <c r="B29" i="6"/>
  <c r="B17" i="6"/>
  <c r="B5" i="6"/>
  <c r="B88" i="6"/>
  <c r="B76" i="6"/>
  <c r="B64" i="6"/>
  <c r="B52" i="6"/>
  <c r="B40" i="6"/>
  <c r="B28" i="6"/>
  <c r="B16" i="6"/>
  <c r="B4" i="6"/>
  <c r="B87" i="6"/>
  <c r="B75" i="6"/>
  <c r="B63" i="6"/>
  <c r="B51" i="6"/>
  <c r="B39" i="6"/>
  <c r="B27" i="6"/>
  <c r="B15" i="6"/>
  <c r="B3" i="6"/>
  <c r="B38" i="6"/>
  <c r="B26" i="6"/>
  <c r="B14" i="6"/>
  <c r="B50" i="6"/>
  <c r="B2" i="6"/>
  <c r="B60" i="6"/>
  <c r="B12" i="6"/>
  <c r="B72" i="6"/>
  <c r="B11" i="6"/>
  <c r="B74" i="6"/>
  <c r="B23" i="6"/>
  <c r="B62" i="6"/>
  <c r="B84" i="6"/>
  <c r="B48" i="6"/>
  <c r="B71" i="6"/>
  <c r="B33" i="6"/>
  <c r="B35" i="6"/>
  <c r="B47" i="6"/>
  <c r="B7" i="6"/>
  <c r="B24" i="6"/>
  <c r="B83" i="6"/>
  <c r="B59" i="6"/>
  <c r="J22" i="6" l="1"/>
  <c r="J23" i="6"/>
  <c r="J24" i="6"/>
  <c r="J25" i="6"/>
  <c r="J26" i="6"/>
  <c r="J27" i="6"/>
  <c r="J28" i="6"/>
  <c r="J29" i="6"/>
  <c r="J30" i="6"/>
  <c r="J31" i="6"/>
  <c r="J38" i="6"/>
  <c r="L3" i="6"/>
  <c r="L15" i="6"/>
  <c r="L27" i="6"/>
  <c r="L4" i="6"/>
  <c r="L16" i="6"/>
  <c r="L28" i="6"/>
  <c r="L30" i="6"/>
  <c r="L5" i="6"/>
  <c r="L17" i="6"/>
  <c r="L29" i="6"/>
  <c r="L6" i="6"/>
  <c r="L18" i="6"/>
  <c r="L7" i="6"/>
  <c r="L19" i="6"/>
  <c r="L31" i="6"/>
  <c r="L8" i="6"/>
  <c r="L20" i="6"/>
  <c r="L9" i="6"/>
  <c r="L21" i="6"/>
  <c r="L10" i="6"/>
  <c r="L22" i="6"/>
  <c r="L11" i="6"/>
  <c r="L23" i="6"/>
  <c r="L12" i="6"/>
  <c r="L24" i="6"/>
  <c r="L13" i="6"/>
  <c r="L25" i="6"/>
  <c r="L14" i="6"/>
  <c r="L26" i="6"/>
  <c r="L2" i="6"/>
  <c r="K3" i="6"/>
  <c r="K15" i="6"/>
  <c r="K27" i="6"/>
  <c r="K4" i="6"/>
  <c r="K16" i="6"/>
  <c r="K28" i="6"/>
  <c r="K5" i="6"/>
  <c r="K17" i="6"/>
  <c r="K29" i="6"/>
  <c r="K18" i="6"/>
  <c r="K6" i="6"/>
  <c r="K30" i="6"/>
  <c r="K7" i="6"/>
  <c r="K19" i="6"/>
  <c r="K31" i="6"/>
  <c r="K8" i="6"/>
  <c r="K20" i="6"/>
  <c r="K26" i="6"/>
  <c r="K9" i="6"/>
  <c r="K21" i="6"/>
  <c r="K24" i="6"/>
  <c r="K10" i="6"/>
  <c r="K22" i="6"/>
  <c r="K11" i="6"/>
  <c r="K23" i="6"/>
  <c r="K12" i="6"/>
  <c r="K13" i="6"/>
  <c r="K25" i="6"/>
  <c r="K14" i="6"/>
  <c r="K2" i="6"/>
  <c r="J3" i="6"/>
  <c r="J15" i="6"/>
  <c r="J4" i="6"/>
  <c r="J16" i="6"/>
  <c r="J5" i="6"/>
  <c r="J17" i="6"/>
  <c r="J6" i="6"/>
  <c r="J18" i="6"/>
  <c r="J7" i="6"/>
  <c r="J19" i="6"/>
  <c r="J8" i="6"/>
  <c r="J20" i="6"/>
  <c r="J14" i="6"/>
  <c r="J9" i="6"/>
  <c r="J21" i="6"/>
  <c r="J10" i="6"/>
  <c r="J11" i="6"/>
  <c r="J12" i="6"/>
  <c r="J13" i="6"/>
  <c r="J2" i="6"/>
  <c r="I3" i="6"/>
  <c r="I15" i="6"/>
  <c r="I27" i="6"/>
  <c r="I16" i="6"/>
  <c r="I28" i="6"/>
  <c r="I18" i="6"/>
  <c r="I30" i="6"/>
  <c r="I21" i="6"/>
  <c r="I26" i="6"/>
  <c r="I4" i="6"/>
  <c r="I5" i="6"/>
  <c r="I17" i="6"/>
  <c r="I29" i="6"/>
  <c r="I22" i="6"/>
  <c r="I6" i="6"/>
  <c r="I7" i="6"/>
  <c r="I19" i="6"/>
  <c r="I31" i="6"/>
  <c r="I20" i="6"/>
  <c r="I24" i="6"/>
  <c r="I8" i="6"/>
  <c r="I9" i="6"/>
  <c r="I10" i="6"/>
  <c r="I11" i="6"/>
  <c r="I23" i="6"/>
  <c r="I25" i="6"/>
  <c r="I12" i="6"/>
  <c r="I13" i="6"/>
  <c r="I14" i="6"/>
  <c r="I2" i="6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2" i="6"/>
</calcChain>
</file>

<file path=xl/sharedStrings.xml><?xml version="1.0" encoding="utf-8"?>
<sst xmlns="http://schemas.openxmlformats.org/spreadsheetml/2006/main" count="151" uniqueCount="48">
  <si>
    <t>性别</t>
  </si>
  <si>
    <t>女</t>
  </si>
  <si>
    <t>男</t>
  </si>
  <si>
    <t>序号</t>
  </si>
  <si>
    <t>成绩等级</t>
  </si>
  <si>
    <t>FZ成绩</t>
  </si>
  <si>
    <t>系统抽样</t>
    <phoneticPr fontId="1" type="noConversion"/>
  </si>
  <si>
    <t>简单随机抽样（重复）</t>
    <phoneticPr fontId="1" type="noConversion"/>
  </si>
  <si>
    <t>随机数</t>
    <phoneticPr fontId="1" type="noConversion"/>
  </si>
  <si>
    <t>排名</t>
    <phoneticPr fontId="1" type="noConversion"/>
  </si>
  <si>
    <t>简单随机抽样（非重复）</t>
    <phoneticPr fontId="1" type="noConversion"/>
  </si>
  <si>
    <t>性别</t>
    <phoneticPr fontId="1" type="noConversion"/>
  </si>
  <si>
    <t>FZ成绩</t>
    <phoneticPr fontId="1" type="noConversion"/>
  </si>
  <si>
    <t>成绩等级</t>
    <phoneticPr fontId="1" type="noConversion"/>
  </si>
  <si>
    <t>行标签</t>
  </si>
  <si>
    <t>总计</t>
  </si>
  <si>
    <t>计数项:性别</t>
  </si>
  <si>
    <t>不及格</t>
  </si>
  <si>
    <t>及格</t>
  </si>
  <si>
    <t>良好</t>
  </si>
  <si>
    <t>优秀</t>
  </si>
  <si>
    <t>中等</t>
  </si>
  <si>
    <t>计数项:成绩等级</t>
  </si>
  <si>
    <t>列标签</t>
  </si>
  <si>
    <t>组号</t>
    <phoneticPr fontId="1" type="noConversion"/>
  </si>
  <si>
    <t>下限</t>
    <phoneticPr fontId="1" type="noConversion"/>
  </si>
  <si>
    <t>上限</t>
    <phoneticPr fontId="1" type="noConversion"/>
  </si>
  <si>
    <t>实际上限</t>
    <phoneticPr fontId="1" type="noConversion"/>
  </si>
  <si>
    <t>最小值</t>
    <phoneticPr fontId="1" type="noConversion"/>
  </si>
  <si>
    <t>最大值</t>
    <phoneticPr fontId="1" type="noConversion"/>
  </si>
  <si>
    <t>组距</t>
    <phoneticPr fontId="1" type="noConversion"/>
  </si>
  <si>
    <t>接收</t>
  </si>
  <si>
    <t>其他</t>
  </si>
  <si>
    <t>频率</t>
  </si>
  <si>
    <t>求和</t>
  </si>
  <si>
    <t>列1</t>
  </si>
  <si>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</si>
  <si>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</si>
  <si>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</si>
  <si>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</si>
  <si>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</si>
  <si>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</si>
  <si>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</si>
  <si>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</si>
  <si>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</si>
  <si>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</si>
  <si>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</si>
  <si>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观测数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</si>
</sst>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Continuous"/>
    </xf>
  </cellXfs>
  <cellStyles count="1">
    <cellStyle name="常规" xfId="0" builtinId="0"/>
  </cellStyles>
  <dxfs count="6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1" defaultTableStyle="TableStyleMedium2" defaultPivotStyle="PivotStyleLight16">
    <tableStyle name="Invisible" pivot="0" table="0" count="0" xr9:uid="{5E580D53-06E0-4386-94A2-6E93F31E37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[实验1数据.xlsx]Data1!数据透视表3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Data1!$N$5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Data1!$M$6:$M$11</c:f>
              <c:strCache>
                <c:ptCount val="5"/>
                <c:pt idx="0">
                  <c:v>不及格</c:v>
                </c:pt>
                <c:pt idx="1">
                  <c:v>及格</c:v>
                </c:pt>
                <c:pt idx="2">
                  <c:v>良好</c:v>
                </c:pt>
                <c:pt idx="3">
                  <c:v>优秀</c:v>
                </c:pt>
                <c:pt idx="4">
                  <c:v>中等</c:v>
                </c:pt>
              </c:strCache>
            </c:strRef>
          </c:cat>
          <c:val>
            <c:numRef>
              <c:f>Data1!$N$6:$N$11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6-4EB9-9702-203ECE8E4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687023"/>
        <c:axId val="622693263"/>
      </c:barChart>
      <c:catAx>
        <c:axId val="62268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693263"/>
        <c:crosses val="autoZero"/>
        <c:auto val="1"/>
        <c:lblAlgn val="ctr"/>
        <c:lblOffset val="100"/>
        <c:noMultiLvlLbl val="0"/>
      </c:catAx>
      <c:valAx>
        <c:axId val="62269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68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[实验1数据.xlsx]Data1!数据透视表3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Data1!$N$5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3C-422B-ADA9-1A5D38E643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3C-422B-ADA9-1A5D38E643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3C-422B-ADA9-1A5D38E643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3C-422B-ADA9-1A5D38E643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E3C-422B-ADA9-1A5D38E6437F}"/>
              </c:ext>
            </c:extLst>
          </c:dPt>
          <c:cat>
            <c:strRef>
              <c:f>Data1!$M$6:$M$11</c:f>
              <c:strCache>
                <c:ptCount val="5"/>
                <c:pt idx="0">
                  <c:v>不及格</c:v>
                </c:pt>
                <c:pt idx="1">
                  <c:v>及格</c:v>
                </c:pt>
                <c:pt idx="2">
                  <c:v>良好</c:v>
                </c:pt>
                <c:pt idx="3">
                  <c:v>优秀</c:v>
                </c:pt>
                <c:pt idx="4">
                  <c:v>中等</c:v>
                </c:pt>
              </c:strCache>
            </c:strRef>
          </c:cat>
          <c:val>
            <c:numRef>
              <c:f>Data1!$N$6:$N$11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F-4B78-B229-E05EE6D9C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[实验1数据.xlsx]Data1!数据透视表4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Data1!$N$12:$N$13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Data1!$M$14:$M$19</c:f>
              <c:strCache>
                <c:ptCount val="5"/>
                <c:pt idx="0">
                  <c:v>不及格</c:v>
                </c:pt>
                <c:pt idx="1">
                  <c:v>及格</c:v>
                </c:pt>
                <c:pt idx="2">
                  <c:v>良好</c:v>
                </c:pt>
                <c:pt idx="3">
                  <c:v>优秀</c:v>
                </c:pt>
                <c:pt idx="4">
                  <c:v>中等</c:v>
                </c:pt>
              </c:strCache>
            </c:strRef>
          </c:cat>
          <c:val>
            <c:numRef>
              <c:f>Data1!$N$14:$N$19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B-446A-B195-32F636990EE8}"/>
            </c:ext>
          </c:extLst>
        </c:ser>
        <c:ser>
          <c:idx val="1"/>
          <c:order val="1"/>
          <c:tx>
            <c:strRef>
              <c:f>Data1!$O$12:$O$13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Data1!$M$14:$M$19</c:f>
              <c:strCache>
                <c:ptCount val="5"/>
                <c:pt idx="0">
                  <c:v>不及格</c:v>
                </c:pt>
                <c:pt idx="1">
                  <c:v>及格</c:v>
                </c:pt>
                <c:pt idx="2">
                  <c:v>良好</c:v>
                </c:pt>
                <c:pt idx="3">
                  <c:v>优秀</c:v>
                </c:pt>
                <c:pt idx="4">
                  <c:v>中等</c:v>
                </c:pt>
              </c:strCache>
            </c:strRef>
          </c:cat>
          <c:val>
            <c:numRef>
              <c:f>Data1!$O$14:$O$19</c:f>
              <c:numCache>
                <c:formatCode>General</c:formatCode>
                <c:ptCount val="5"/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B-446A-B195-32F636990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743759"/>
        <c:axId val="733747599"/>
      </c:barChart>
      <c:catAx>
        <c:axId val="73374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747599"/>
        <c:crosses val="autoZero"/>
        <c:auto val="1"/>
        <c:lblAlgn val="ctr"/>
        <c:lblOffset val="100"/>
        <c:noMultiLvlLbl val="0"/>
      </c:catAx>
      <c:valAx>
        <c:axId val="73374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74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[实验1数据.xlsx]Data1!数据透视表4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Data1!$N$12:$N$13</c:f>
              <c:strCache>
                <c:ptCount val="1"/>
                <c:pt idx="0">
                  <c:v>男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30-45C6-92F0-018E58765C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30-45C6-92F0-018E58765C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30-45C6-92F0-018E58765C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30-45C6-92F0-018E58765C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30-45C6-92F0-018E58765C5E}"/>
              </c:ext>
            </c:extLst>
          </c:dPt>
          <c:cat>
            <c:strRef>
              <c:f>Data1!$M$14:$M$19</c:f>
              <c:strCache>
                <c:ptCount val="5"/>
                <c:pt idx="0">
                  <c:v>不及格</c:v>
                </c:pt>
                <c:pt idx="1">
                  <c:v>及格</c:v>
                </c:pt>
                <c:pt idx="2">
                  <c:v>良好</c:v>
                </c:pt>
                <c:pt idx="3">
                  <c:v>优秀</c:v>
                </c:pt>
                <c:pt idx="4">
                  <c:v>中等</c:v>
                </c:pt>
              </c:strCache>
            </c:strRef>
          </c:cat>
          <c:val>
            <c:numRef>
              <c:f>Data1!$N$14:$N$19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A-47A2-BA31-B886DAD63EB4}"/>
            </c:ext>
          </c:extLst>
        </c:ser>
        <c:ser>
          <c:idx val="1"/>
          <c:order val="1"/>
          <c:tx>
            <c:strRef>
              <c:f>Data1!$O$12:$O$13</c:f>
              <c:strCache>
                <c:ptCount val="1"/>
                <c:pt idx="0">
                  <c:v>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30-45C6-92F0-018E58765C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130-45C6-92F0-018E58765C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130-45C6-92F0-018E58765C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130-45C6-92F0-018E58765C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130-45C6-92F0-018E58765C5E}"/>
              </c:ext>
            </c:extLst>
          </c:dPt>
          <c:cat>
            <c:strRef>
              <c:f>Data1!$M$14:$M$19</c:f>
              <c:strCache>
                <c:ptCount val="5"/>
                <c:pt idx="0">
                  <c:v>不及格</c:v>
                </c:pt>
                <c:pt idx="1">
                  <c:v>及格</c:v>
                </c:pt>
                <c:pt idx="2">
                  <c:v>良好</c:v>
                </c:pt>
                <c:pt idx="3">
                  <c:v>优秀</c:v>
                </c:pt>
                <c:pt idx="4">
                  <c:v>中等</c:v>
                </c:pt>
              </c:strCache>
            </c:strRef>
          </c:cat>
          <c:val>
            <c:numRef>
              <c:f>Data1!$O$14:$O$19</c:f>
              <c:numCache>
                <c:formatCode>General</c:formatCode>
                <c:ptCount val="5"/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A-47A2-BA31-B886DAD63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Data1!$N$51</c:f>
              <c:strCache>
                <c:ptCount val="1"/>
                <c:pt idx="0">
                  <c:v>频率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Data1!$M$52:$M$57</c:f>
              <c:strCache>
                <c:ptCount val="6"/>
                <c:pt idx="0">
                  <c:v>50</c:v>
                </c:pt>
                <c:pt idx="1">
                  <c:v>63</c:v>
                </c:pt>
                <c:pt idx="2">
                  <c:v>76</c:v>
                </c:pt>
                <c:pt idx="3">
                  <c:v>89</c:v>
                </c:pt>
                <c:pt idx="4">
                  <c:v>102</c:v>
                </c:pt>
                <c:pt idx="5">
                  <c:v>其他</c:v>
                </c:pt>
              </c:strCache>
            </c:strRef>
          </c:cat>
          <c:val>
            <c:numRef>
              <c:f>Data1!$N$52:$N$57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8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3-488E-8A06-05E3D62B9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849695"/>
        <c:axId val="728671439"/>
      </c:barChart>
      <c:catAx>
        <c:axId val="67684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671439"/>
        <c:crosses val="autoZero"/>
        <c:auto val="1"/>
        <c:lblAlgn val="ctr"/>
        <c:lblOffset val="100"/>
        <c:noMultiLvlLbl val="0"/>
      </c:catAx>
      <c:valAx>
        <c:axId val="7286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84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37A45B7-13BF-4C09-98AE-10F7328A7C1B}">
          <cx:dataId val="0"/>
          <cx:layoutPr>
            <cx:aggregation/>
          </cx:layoutPr>
          <cx:axisId val="1"/>
        </cx:series>
        <cx:series layoutId="paretoLine" ownerIdx="0" uniqueId="{4EEC6039-BF8A-4803-97BB-3443DF17518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7B6F959D-A991-4472-9D3A-E1311480F31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</xdr:colOff>
      <xdr:row>19</xdr:row>
      <xdr:rowOff>4762</xdr:rowOff>
    </xdr:from>
    <xdr:to>
      <xdr:col>17</xdr:col>
      <xdr:colOff>1166812</xdr:colOff>
      <xdr:row>34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C90EE2-8DE0-752F-E3AD-063DF2969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</xdr:colOff>
      <xdr:row>34</xdr:row>
      <xdr:rowOff>42862</xdr:rowOff>
    </xdr:from>
    <xdr:to>
      <xdr:col>17</xdr:col>
      <xdr:colOff>1185862</xdr:colOff>
      <xdr:row>49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DC59A9A9-BF90-6F49-8547-5EC5FBF7EB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0812" y="61960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17</xdr:col>
      <xdr:colOff>1166812</xdr:colOff>
      <xdr:row>18</xdr:row>
      <xdr:rowOff>176212</xdr:rowOff>
    </xdr:from>
    <xdr:to>
      <xdr:col>23</xdr:col>
      <xdr:colOff>290512</xdr:colOff>
      <xdr:row>34</xdr:row>
      <xdr:rowOff>23812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67F5041-5C54-61D0-0DF7-AC89E8EB3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14287</xdr:colOff>
      <xdr:row>33</xdr:row>
      <xdr:rowOff>166687</xdr:rowOff>
    </xdr:from>
    <xdr:to>
      <xdr:col>23</xdr:col>
      <xdr:colOff>328612</xdr:colOff>
      <xdr:row>49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C52173E-89B0-6663-C664-9D758FDED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42862</xdr:colOff>
      <xdr:row>3</xdr:row>
      <xdr:rowOff>157162</xdr:rowOff>
    </xdr:from>
    <xdr:to>
      <xdr:col>20</xdr:col>
      <xdr:colOff>33337</xdr:colOff>
      <xdr:row>19</xdr:row>
      <xdr:rowOff>4762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2177793-D19F-F18E-287A-EC0B1561E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204787</xdr:colOff>
      <xdr:row>49</xdr:row>
      <xdr:rowOff>119062</xdr:rowOff>
    </xdr:from>
    <xdr:to>
      <xdr:col>19</xdr:col>
      <xdr:colOff>223837</xdr:colOff>
      <xdr:row>64</xdr:row>
      <xdr:rowOff>147637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4157D56-B1E3-2A45-3E7C-D054C2931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166687</xdr:colOff>
      <xdr:row>64</xdr:row>
      <xdr:rowOff>166687</xdr:rowOff>
    </xdr:from>
    <xdr:to>
      <xdr:col>19</xdr:col>
      <xdr:colOff>185737</xdr:colOff>
      <xdr:row>80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68DAA0AC-37BF-B3F0-C159-619A9961B8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15787" y="117490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usi Hoshizora" refreshedDate="45806.547695601854" createdVersion="8" refreshedVersion="8" minRefreshableVersion="3" recordCount="30" xr:uid="{E2A13FCE-EFD3-40E6-BF0F-4DE3D22755C1}">
  <cacheSource type="worksheet">
    <worksheetSource ref="I1:L31" sheet="Data1"/>
  </cacheSource>
  <cacheFields count="4">
    <cacheField name="简单随机抽样（非重复）" numFmtId="0">
      <sharedItems containsSemiMixedTypes="0" containsString="0" containsNumber="1" containsInteger="1" minValue="1" maxValue="86"/>
    </cacheField>
    <cacheField name="性别" numFmtId="0">
      <sharedItems count="2">
        <s v="男"/>
        <s v="女"/>
      </sharedItems>
    </cacheField>
    <cacheField name="FZ成绩" numFmtId="0">
      <sharedItems containsSemiMixedTypes="0" containsString="0" containsNumber="1" containsInteger="1" minValue="46" maxValue="97"/>
    </cacheField>
    <cacheField name="成绩等级" numFmtId="0">
      <sharedItems count="5">
        <s v="中等"/>
        <s v="不及格"/>
        <s v="良好"/>
        <s v="优秀"/>
        <s v="及格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57"/>
    <x v="0"/>
    <n v="74"/>
    <x v="0"/>
  </r>
  <r>
    <n v="6"/>
    <x v="0"/>
    <n v="46"/>
    <x v="1"/>
  </r>
  <r>
    <n v="12"/>
    <x v="0"/>
    <n v="81"/>
    <x v="2"/>
  </r>
  <r>
    <n v="10"/>
    <x v="0"/>
    <n v="90"/>
    <x v="3"/>
  </r>
  <r>
    <n v="50"/>
    <x v="0"/>
    <n v="81"/>
    <x v="2"/>
  </r>
  <r>
    <n v="25"/>
    <x v="0"/>
    <n v="80"/>
    <x v="2"/>
  </r>
  <r>
    <n v="53"/>
    <x v="0"/>
    <n v="71"/>
    <x v="0"/>
  </r>
  <r>
    <n v="67"/>
    <x v="0"/>
    <n v="97"/>
    <x v="3"/>
  </r>
  <r>
    <n v="75"/>
    <x v="0"/>
    <n v="76"/>
    <x v="0"/>
  </r>
  <r>
    <n v="33"/>
    <x v="0"/>
    <n v="86"/>
    <x v="2"/>
  </r>
  <r>
    <n v="42"/>
    <x v="1"/>
    <n v="95"/>
    <x v="3"/>
  </r>
  <r>
    <n v="81"/>
    <x v="0"/>
    <n v="72"/>
    <x v="0"/>
  </r>
  <r>
    <n v="54"/>
    <x v="0"/>
    <n v="82"/>
    <x v="2"/>
  </r>
  <r>
    <n v="40"/>
    <x v="0"/>
    <n v="94"/>
    <x v="3"/>
  </r>
  <r>
    <n v="69"/>
    <x v="0"/>
    <n v="86"/>
    <x v="2"/>
  </r>
  <r>
    <n v="31"/>
    <x v="0"/>
    <n v="70"/>
    <x v="0"/>
  </r>
  <r>
    <n v="85"/>
    <x v="1"/>
    <n v="72"/>
    <x v="0"/>
  </r>
  <r>
    <n v="71"/>
    <x v="0"/>
    <n v="77"/>
    <x v="0"/>
  </r>
  <r>
    <n v="83"/>
    <x v="0"/>
    <n v="62"/>
    <x v="4"/>
  </r>
  <r>
    <n v="7"/>
    <x v="0"/>
    <n v="81"/>
    <x v="2"/>
  </r>
  <r>
    <n v="64"/>
    <x v="0"/>
    <n v="83"/>
    <x v="2"/>
  </r>
  <r>
    <n v="18"/>
    <x v="0"/>
    <n v="80"/>
    <x v="2"/>
  </r>
  <r>
    <n v="2"/>
    <x v="0"/>
    <n v="68"/>
    <x v="4"/>
  </r>
  <r>
    <n v="38"/>
    <x v="0"/>
    <n v="76"/>
    <x v="0"/>
  </r>
  <r>
    <n v="1"/>
    <x v="0"/>
    <n v="64"/>
    <x v="4"/>
  </r>
  <r>
    <n v="8"/>
    <x v="0"/>
    <n v="63"/>
    <x v="4"/>
  </r>
  <r>
    <n v="35"/>
    <x v="0"/>
    <n v="90"/>
    <x v="3"/>
  </r>
  <r>
    <n v="86"/>
    <x v="1"/>
    <n v="83"/>
    <x v="2"/>
  </r>
  <r>
    <n v="82"/>
    <x v="0"/>
    <n v="71"/>
    <x v="0"/>
  </r>
  <r>
    <n v="65"/>
    <x v="0"/>
    <n v="9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AC61DA-42DB-4684-8927-6A28287606E0}" name="数据透视表4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0">
  <location ref="M12:P19" firstHeaderRow="1" firstDataRow="2" firstDataCol="1"/>
  <pivotFields count="4">
    <pivotField showAll="0"/>
    <pivotField axis="axisCol" dataField="1" showAll="0">
      <items count="3">
        <item x="0"/>
        <item x="1"/>
        <item t="default"/>
      </items>
    </pivotField>
    <pivotField showAll="0"/>
    <pivotField axis="axisRow" showAll="0">
      <items count="6">
        <item x="1"/>
        <item x="4"/>
        <item x="2"/>
        <item x="3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计数项:性别" fld="1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1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3" type="button" dataOnly="0" labelOnly="1" outline="0" axis="axisRow" fieldPosition="0"/>
    </format>
    <format dxfId="23">
      <pivotArea dataOnly="0" labelOnly="1" fieldPosition="0">
        <references count="1">
          <reference field="3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3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chartFormats count="1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1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15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4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</references>
      </pivotArea>
    </chartFormat>
    <chartFormat chart="15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96DFE-B41E-488D-B897-BA88A08134D2}" name="数据透视表3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4">
  <location ref="M5:N11" firstHeaderRow="1" firstDataRow="1" firstDataCol="1"/>
  <pivotFields count="4">
    <pivotField showAll="0"/>
    <pivotField showAll="0"/>
    <pivotField showAll="0"/>
    <pivotField axis="axisRow" dataField="1" showAll="0">
      <items count="6">
        <item x="1"/>
        <item x="4"/>
        <item x="2"/>
        <item x="3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计数项:成绩等级" fld="3" subtotal="count" baseField="0" baseItem="0"/>
  </dataFields>
  <formats count="18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3" type="button" dataOnly="0" labelOnly="1" outline="0" axis="axisRow" fieldPosition="0"/>
    </format>
    <format dxfId="44">
      <pivotArea dataOnly="0" labelOnly="1" fieldPosition="0">
        <references count="1">
          <reference field="3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3" type="button" dataOnly="0" labelOnly="1" outline="0" axis="axisRow" fieldPosition="0"/>
    </format>
    <format dxfId="38">
      <pivotArea dataOnly="0" labelOnly="1" fieldPosition="0">
        <references count="1">
          <reference field="3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3" type="button" dataOnly="0" labelOnly="1" outline="0" axis="axisRow" fieldPosition="0"/>
    </format>
    <format dxfId="32">
      <pivotArea dataOnly="0" labelOnly="1" fieldPosition="0">
        <references count="1">
          <reference field="3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chartFormats count="7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9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9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9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9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AE0C0-31C6-42C1-B038-6886307638BE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M1:N4" firstHeaderRow="1" firstDataRow="1" firstDataCol="1"/>
  <pivotFields count="4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计数项:性别" fld="1" subtotal="count" baseField="0" baseItem="0"/>
  </dataFields>
  <formats count="18"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1" type="button" dataOnly="0" labelOnly="1" outline="0" axis="axisRow" fieldPosition="0"/>
    </format>
    <format dxfId="62">
      <pivotArea dataOnly="0" labelOnly="1" fieldPosition="0">
        <references count="1">
          <reference field="1" count="0"/>
        </references>
      </pivotArea>
    </format>
    <format dxfId="61">
      <pivotArea dataOnly="0" labelOnly="1" grandRow="1" outline="0" fieldPosition="0"/>
    </format>
    <format dxfId="60">
      <pivotArea dataOnly="0" labelOnly="1" outline="0" axis="axisValues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1" type="button" dataOnly="0" labelOnly="1" outline="0" axis="axisRow" fieldPosition="0"/>
    </format>
    <format dxfId="56">
      <pivotArea dataOnly="0" labelOnly="1" fieldPosition="0">
        <references count="1">
          <reference field="1" count="0"/>
        </references>
      </pivotArea>
    </format>
    <format dxfId="55">
      <pivotArea dataOnly="0" labelOnly="1" grandRow="1" outline="0" fieldPosition="0"/>
    </format>
    <format dxfId="54">
      <pivotArea dataOnly="0" labelOnly="1" outline="0" axis="axisValues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1" type="button" dataOnly="0" labelOnly="1" outline="0" axis="axisRow" fieldPosition="0"/>
    </format>
    <format dxfId="50">
      <pivotArea dataOnly="0" labelOnly="1" fieldPosition="0">
        <references count="1">
          <reference field="1" count="0"/>
        </references>
      </pivotArea>
    </format>
    <format dxfId="49">
      <pivotArea dataOnly="0" labelOnly="1" grandRow="1" outline="0" fieldPosition="0"/>
    </format>
    <format dxfId="4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228C7-0E3E-484B-837D-AFBAC17F4131}">
  <dimension ref="A1:P94"/>
  <sheetViews>
    <sheetView tabSelected="1" topLeftCell="D27" zoomScaleNormal="100" workbookViewId="0">
      <selection activeCell="K41" sqref="K41"/>
    </sheetView>
  </sheetViews>
  <sheetFormatPr defaultRowHeight="14.25" x14ac:dyDescent="0.2"/>
  <cols>
    <col min="1" max="7" width="9" style="2"/>
    <col min="8" max="8" width="21.375" style="2" bestFit="1" customWidth="1"/>
    <col min="9" max="9" width="23.5" style="2" bestFit="1" customWidth="1"/>
    <col min="10" max="12" width="9" style="2"/>
    <col min="13" max="13" width="9.125" style="2" bestFit="1" customWidth="1"/>
    <col min="14" max="14" width="11.5" style="2" bestFit="1" customWidth="1"/>
    <col min="15" max="15" width="3.375" style="2" bestFit="1" customWidth="1"/>
    <col min="16" max="16" width="5.25" style="2" bestFit="1" customWidth="1"/>
    <col min="17" max="18" width="15.625" style="2" bestFit="1" customWidth="1"/>
    <col min="19" max="19" width="19.875" style="2" bestFit="1" customWidth="1"/>
    <col min="20" max="16384" width="9" style="2"/>
  </cols>
  <sheetData>
    <row r="1" spans="1:16" x14ac:dyDescent="0.2">
      <c r="A1" s="2" t="s">
        <v>8</v>
      </c>
      <c r="B1" s="2" t="s">
        <v>9</v>
      </c>
      <c r="C1" s="1" t="s">
        <v>3</v>
      </c>
      <c r="D1" s="1" t="s">
        <v>0</v>
      </c>
      <c r="E1" s="1" t="s">
        <v>5</v>
      </c>
      <c r="F1" s="1" t="s">
        <v>4</v>
      </c>
      <c r="G1" s="1" t="s">
        <v>6</v>
      </c>
      <c r="H1" s="1" t="s">
        <v>7</v>
      </c>
      <c r="I1" s="1" t="s">
        <v>10</v>
      </c>
      <c r="J1" s="1" t="s">
        <v>11</v>
      </c>
      <c r="K1" s="1" t="s">
        <v>12</v>
      </c>
      <c r="L1" s="1" t="s">
        <v>13</v>
      </c>
      <c r="M1" s="4" t="s">
        <v>14</v>
      </c>
      <c r="N1" s="2" t="s">
        <v>16</v>
      </c>
    </row>
    <row r="2" spans="1:16" x14ac:dyDescent="0.2">
      <c r="A2" s="2">
        <f ca="1">RAND()</f>
        <v>0.74986129343558849</v>
      </c>
      <c r="B2" s="2">
        <f ca="1">RANK(A2,A:A)</f>
        <v>23</v>
      </c>
      <c r="C2" s="2">
        <v>1</v>
      </c>
      <c r="D2" s="2" t="s">
        <v>2</v>
      </c>
      <c r="E2" s="2">
        <v>64</v>
      </c>
      <c r="F2" s="3" t="str">
        <f>IF(E2&gt;=90,"优秀",IF(E2&gt;=80,"良好",IF(E2&gt;=70,"中等",IF(E2&gt;=60,"及格","不及格"))))</f>
        <v>及格</v>
      </c>
      <c r="G2" s="2">
        <v>3</v>
      </c>
      <c r="H2" s="2">
        <v>31</v>
      </c>
      <c r="I2" s="2">
        <f ca="1">VLOOKUP(ROW()-1,$B:$E,2,0)</f>
        <v>46</v>
      </c>
      <c r="J2" s="2" t="str">
        <f ca="1">VLOOKUP(ROW()-1,$B:$E,3,0)</f>
        <v>男</v>
      </c>
      <c r="K2" s="2">
        <f ca="1">VLOOKUP(ROW()-1,$B:$E,4,0)</f>
        <v>66</v>
      </c>
      <c r="L2" s="2" t="str">
        <f ca="1">VLOOKUP(ROW()-1,$B:$F,5,0)</f>
        <v>及格</v>
      </c>
      <c r="M2" s="2" t="s">
        <v>2</v>
      </c>
      <c r="N2" s="2">
        <v>27</v>
      </c>
    </row>
    <row r="3" spans="1:16" x14ac:dyDescent="0.2">
      <c r="A3" s="2">
        <f t="shared" ref="A3:A66" ca="1" si="0">RAND()</f>
        <v>0.61087673950064647</v>
      </c>
      <c r="B3" s="2">
        <f t="shared" ref="B3:B66" ca="1" si="1">RANK(A3,A:A)</f>
        <v>36</v>
      </c>
      <c r="C3" s="2">
        <v>2</v>
      </c>
      <c r="D3" s="2" t="s">
        <v>2</v>
      </c>
      <c r="E3" s="2">
        <v>68</v>
      </c>
      <c r="F3" s="3" t="str">
        <f t="shared" ref="F3:F66" si="2">IF(E3&gt;=90,"优秀",IF(E3&gt;=80,"良好",IF(E3&gt;=70,"中等",IF(E3&gt;=60,"及格","不及格"))))</f>
        <v>及格</v>
      </c>
      <c r="G3" s="2">
        <v>6</v>
      </c>
      <c r="H3" s="2">
        <v>19</v>
      </c>
      <c r="I3" s="2">
        <f t="shared" ref="I3:I31" ca="1" si="3">VLOOKUP(ROW()-1,$B:$E,2,0)</f>
        <v>84</v>
      </c>
      <c r="J3" s="2" t="str">
        <f t="shared" ref="J3:J31" ca="1" si="4">VLOOKUP(ROW()-1,$B:$E,3,0)</f>
        <v>男</v>
      </c>
      <c r="K3" s="2">
        <f t="shared" ref="K3:K31" ca="1" si="5">VLOOKUP(ROW()-1,$B:$E,4,0)</f>
        <v>90</v>
      </c>
      <c r="L3" s="2" t="str">
        <f t="shared" ref="L3:L31" ca="1" si="6">VLOOKUP(ROW()-1,$B:$F,5,0)</f>
        <v>优秀</v>
      </c>
      <c r="M3" s="2" t="s">
        <v>1</v>
      </c>
      <c r="N3" s="2">
        <v>3</v>
      </c>
    </row>
    <row r="4" spans="1:16" x14ac:dyDescent="0.2">
      <c r="A4" s="2">
        <f t="shared" ca="1" si="0"/>
        <v>0.65262516668292292</v>
      </c>
      <c r="B4" s="2">
        <f t="shared" ca="1" si="1"/>
        <v>32</v>
      </c>
      <c r="C4" s="2">
        <v>3</v>
      </c>
      <c r="D4" s="2" t="s">
        <v>2</v>
      </c>
      <c r="E4" s="2">
        <v>90</v>
      </c>
      <c r="F4" s="3" t="str">
        <f t="shared" si="2"/>
        <v>优秀</v>
      </c>
      <c r="G4" s="2">
        <v>9</v>
      </c>
      <c r="H4" s="2">
        <v>71</v>
      </c>
      <c r="I4" s="2">
        <f t="shared" ca="1" si="3"/>
        <v>28</v>
      </c>
      <c r="J4" s="2" t="str">
        <f t="shared" ca="1" si="4"/>
        <v>男</v>
      </c>
      <c r="K4" s="2">
        <f t="shared" ca="1" si="5"/>
        <v>98</v>
      </c>
      <c r="L4" s="2" t="str">
        <f t="shared" ca="1" si="6"/>
        <v>优秀</v>
      </c>
      <c r="M4" s="2" t="s">
        <v>15</v>
      </c>
      <c r="N4" s="2">
        <v>30</v>
      </c>
    </row>
    <row r="5" spans="1:16" x14ac:dyDescent="0.2">
      <c r="A5" s="2">
        <f t="shared" ca="1" si="0"/>
        <v>4.3907541091846025E-2</v>
      </c>
      <c r="B5" s="2">
        <f t="shared" ca="1" si="1"/>
        <v>89</v>
      </c>
      <c r="C5" s="2">
        <v>4</v>
      </c>
      <c r="D5" s="2" t="s">
        <v>2</v>
      </c>
      <c r="E5" s="2">
        <v>68</v>
      </c>
      <c r="F5" s="3" t="str">
        <f t="shared" si="2"/>
        <v>及格</v>
      </c>
      <c r="G5" s="2">
        <v>12</v>
      </c>
      <c r="H5" s="2">
        <v>90</v>
      </c>
      <c r="I5" s="2">
        <f t="shared" ca="1" si="3"/>
        <v>45</v>
      </c>
      <c r="J5" s="2" t="str">
        <f t="shared" ca="1" si="4"/>
        <v>女</v>
      </c>
      <c r="K5" s="2">
        <f t="shared" ca="1" si="5"/>
        <v>83</v>
      </c>
      <c r="L5" s="2" t="str">
        <f t="shared" ca="1" si="6"/>
        <v>良好</v>
      </c>
      <c r="M5" s="4" t="s">
        <v>14</v>
      </c>
      <c r="N5" s="2" t="s">
        <v>22</v>
      </c>
    </row>
    <row r="6" spans="1:16" x14ac:dyDescent="0.2">
      <c r="A6" s="2">
        <f t="shared" ca="1" si="0"/>
        <v>0.94343231002611605</v>
      </c>
      <c r="B6" s="2">
        <f t="shared" ca="1" si="1"/>
        <v>5</v>
      </c>
      <c r="C6" s="2">
        <v>5</v>
      </c>
      <c r="D6" s="2" t="s">
        <v>2</v>
      </c>
      <c r="E6" s="2">
        <v>75</v>
      </c>
      <c r="F6" s="3" t="str">
        <f t="shared" si="2"/>
        <v>中等</v>
      </c>
      <c r="G6" s="2">
        <v>15</v>
      </c>
      <c r="H6" s="2">
        <v>45</v>
      </c>
      <c r="I6" s="2">
        <f t="shared" ca="1" si="3"/>
        <v>5</v>
      </c>
      <c r="J6" s="2" t="str">
        <f t="shared" ca="1" si="4"/>
        <v>男</v>
      </c>
      <c r="K6" s="2">
        <f t="shared" ca="1" si="5"/>
        <v>75</v>
      </c>
      <c r="L6" s="2" t="str">
        <f t="shared" ca="1" si="6"/>
        <v>中等</v>
      </c>
      <c r="M6" s="2" t="s">
        <v>17</v>
      </c>
      <c r="N6" s="2">
        <v>1</v>
      </c>
    </row>
    <row r="7" spans="1:16" x14ac:dyDescent="0.2">
      <c r="A7" s="2">
        <f t="shared" ca="1" si="0"/>
        <v>0.71465663732412266</v>
      </c>
      <c r="B7" s="2">
        <f t="shared" ca="1" si="1"/>
        <v>30</v>
      </c>
      <c r="C7" s="2">
        <v>6</v>
      </c>
      <c r="D7" s="2" t="s">
        <v>2</v>
      </c>
      <c r="E7" s="2">
        <v>46</v>
      </c>
      <c r="F7" s="3" t="str">
        <f t="shared" si="2"/>
        <v>不及格</v>
      </c>
      <c r="G7" s="2">
        <v>18</v>
      </c>
      <c r="H7" s="2">
        <v>68</v>
      </c>
      <c r="I7" s="2">
        <f t="shared" ca="1" si="3"/>
        <v>49</v>
      </c>
      <c r="J7" s="2" t="str">
        <f t="shared" ca="1" si="4"/>
        <v>男</v>
      </c>
      <c r="K7" s="2">
        <f t="shared" ca="1" si="5"/>
        <v>87</v>
      </c>
      <c r="L7" s="2" t="str">
        <f t="shared" ca="1" si="6"/>
        <v>良好</v>
      </c>
      <c r="M7" s="2" t="s">
        <v>18</v>
      </c>
      <c r="N7" s="2">
        <v>4</v>
      </c>
    </row>
    <row r="8" spans="1:16" x14ac:dyDescent="0.2">
      <c r="A8" s="2">
        <f t="shared" ca="1" si="0"/>
        <v>0.79018095804135724</v>
      </c>
      <c r="B8" s="2">
        <f t="shared" ca="1" si="1"/>
        <v>17</v>
      </c>
      <c r="C8" s="2">
        <v>7</v>
      </c>
      <c r="D8" s="2" t="s">
        <v>2</v>
      </c>
      <c r="E8" s="2">
        <v>81</v>
      </c>
      <c r="F8" s="3" t="str">
        <f t="shared" si="2"/>
        <v>良好</v>
      </c>
      <c r="G8" s="2">
        <v>21</v>
      </c>
      <c r="H8" s="2">
        <v>57</v>
      </c>
      <c r="I8" s="2">
        <f t="shared" ca="1" si="3"/>
        <v>15</v>
      </c>
      <c r="J8" s="2" t="str">
        <f t="shared" ca="1" si="4"/>
        <v>男</v>
      </c>
      <c r="K8" s="2">
        <f t="shared" ca="1" si="5"/>
        <v>77</v>
      </c>
      <c r="L8" s="2" t="str">
        <f t="shared" ca="1" si="6"/>
        <v>中等</v>
      </c>
      <c r="M8" s="2" t="s">
        <v>19</v>
      </c>
      <c r="N8" s="2">
        <v>10</v>
      </c>
    </row>
    <row r="9" spans="1:16" x14ac:dyDescent="0.2">
      <c r="A9" s="2">
        <f t="shared" ca="1" si="0"/>
        <v>0.62602853903818645</v>
      </c>
      <c r="B9" s="2">
        <f t="shared" ca="1" si="1"/>
        <v>33</v>
      </c>
      <c r="C9" s="2">
        <v>8</v>
      </c>
      <c r="D9" s="2" t="s">
        <v>2</v>
      </c>
      <c r="E9" s="2">
        <v>63</v>
      </c>
      <c r="F9" s="3" t="str">
        <f t="shared" si="2"/>
        <v>及格</v>
      </c>
      <c r="G9" s="2">
        <v>24</v>
      </c>
      <c r="H9" s="2">
        <v>47</v>
      </c>
      <c r="I9" s="2">
        <f t="shared" ca="1" si="3"/>
        <v>89</v>
      </c>
      <c r="J9" s="2" t="str">
        <f t="shared" ca="1" si="4"/>
        <v>女</v>
      </c>
      <c r="K9" s="2">
        <f t="shared" ca="1" si="5"/>
        <v>84</v>
      </c>
      <c r="L9" s="2" t="str">
        <f t="shared" ca="1" si="6"/>
        <v>良好</v>
      </c>
      <c r="M9" s="2" t="s">
        <v>20</v>
      </c>
      <c r="N9" s="2">
        <v>6</v>
      </c>
    </row>
    <row r="10" spans="1:16" x14ac:dyDescent="0.2">
      <c r="A10" s="2">
        <f t="shared" ca="1" si="0"/>
        <v>0.48105857355988868</v>
      </c>
      <c r="B10" s="2">
        <f t="shared" ca="1" si="1"/>
        <v>48</v>
      </c>
      <c r="C10" s="2">
        <v>9</v>
      </c>
      <c r="D10" s="2" t="s">
        <v>2</v>
      </c>
      <c r="E10" s="2">
        <v>77</v>
      </c>
      <c r="F10" s="3" t="str">
        <f t="shared" si="2"/>
        <v>中等</v>
      </c>
      <c r="G10" s="2">
        <v>27</v>
      </c>
      <c r="H10" s="2">
        <v>8</v>
      </c>
      <c r="I10" s="2">
        <f t="shared" ca="1" si="3"/>
        <v>75</v>
      </c>
      <c r="J10" s="2" t="str">
        <f t="shared" ca="1" si="4"/>
        <v>男</v>
      </c>
      <c r="K10" s="2">
        <f t="shared" ca="1" si="5"/>
        <v>76</v>
      </c>
      <c r="L10" s="2" t="str">
        <f t="shared" ca="1" si="6"/>
        <v>中等</v>
      </c>
      <c r="M10" s="2" t="s">
        <v>21</v>
      </c>
      <c r="N10" s="2">
        <v>9</v>
      </c>
    </row>
    <row r="11" spans="1:16" x14ac:dyDescent="0.2">
      <c r="A11" s="2">
        <f t="shared" ca="1" si="0"/>
        <v>0.28332909372408843</v>
      </c>
      <c r="B11" s="2">
        <f t="shared" ca="1" si="1"/>
        <v>68</v>
      </c>
      <c r="C11" s="2">
        <v>10</v>
      </c>
      <c r="D11" s="2" t="s">
        <v>2</v>
      </c>
      <c r="E11" s="2">
        <v>90</v>
      </c>
      <c r="F11" s="3" t="str">
        <f t="shared" si="2"/>
        <v>优秀</v>
      </c>
      <c r="G11" s="2">
        <v>30</v>
      </c>
      <c r="H11" s="2">
        <v>25</v>
      </c>
      <c r="I11" s="2">
        <f t="shared" ca="1" si="3"/>
        <v>68</v>
      </c>
      <c r="J11" s="2" t="str">
        <f t="shared" ca="1" si="4"/>
        <v>男</v>
      </c>
      <c r="K11" s="2">
        <f t="shared" ca="1" si="5"/>
        <v>89</v>
      </c>
      <c r="L11" s="2" t="str">
        <f t="shared" ca="1" si="6"/>
        <v>良好</v>
      </c>
      <c r="M11" s="2" t="s">
        <v>15</v>
      </c>
      <c r="N11" s="2">
        <v>30</v>
      </c>
    </row>
    <row r="12" spans="1:16" x14ac:dyDescent="0.2">
      <c r="A12" s="2">
        <f t="shared" ca="1" si="0"/>
        <v>0.7933348842896002</v>
      </c>
      <c r="B12" s="2">
        <f t="shared" ca="1" si="1"/>
        <v>15</v>
      </c>
      <c r="C12" s="2">
        <v>11</v>
      </c>
      <c r="D12" s="2" t="s">
        <v>2</v>
      </c>
      <c r="E12" s="2">
        <v>80</v>
      </c>
      <c r="F12" s="3" t="str">
        <f t="shared" si="2"/>
        <v>良好</v>
      </c>
      <c r="G12" s="2">
        <v>33</v>
      </c>
      <c r="H12" s="2">
        <v>40</v>
      </c>
      <c r="I12" s="2">
        <f t="shared" ca="1" si="3"/>
        <v>54</v>
      </c>
      <c r="J12" s="2" t="str">
        <f t="shared" ca="1" si="4"/>
        <v>男</v>
      </c>
      <c r="K12" s="2">
        <f t="shared" ca="1" si="5"/>
        <v>82</v>
      </c>
      <c r="L12" s="2" t="str">
        <f t="shared" ca="1" si="6"/>
        <v>良好</v>
      </c>
      <c r="M12" s="4" t="s">
        <v>16</v>
      </c>
      <c r="N12" s="4" t="s">
        <v>23</v>
      </c>
    </row>
    <row r="13" spans="1:16" x14ac:dyDescent="0.2">
      <c r="A13" s="2">
        <f t="shared" ca="1" si="0"/>
        <v>0.59693365515501751</v>
      </c>
      <c r="B13" s="2">
        <f t="shared" ca="1" si="1"/>
        <v>39</v>
      </c>
      <c r="C13" s="2">
        <v>12</v>
      </c>
      <c r="D13" s="2" t="s">
        <v>2</v>
      </c>
      <c r="E13" s="2">
        <v>81</v>
      </c>
      <c r="F13" s="3" t="str">
        <f t="shared" si="2"/>
        <v>良好</v>
      </c>
      <c r="G13" s="2">
        <v>36</v>
      </c>
      <c r="H13" s="2">
        <v>38</v>
      </c>
      <c r="I13" s="2">
        <f t="shared" ca="1" si="3"/>
        <v>73</v>
      </c>
      <c r="J13" s="2" t="str">
        <f t="shared" ca="1" si="4"/>
        <v>男</v>
      </c>
      <c r="K13" s="2">
        <f t="shared" ca="1" si="5"/>
        <v>85</v>
      </c>
      <c r="L13" s="2" t="str">
        <f t="shared" ca="1" si="6"/>
        <v>良好</v>
      </c>
      <c r="M13" s="4" t="s">
        <v>14</v>
      </c>
      <c r="N13" s="2" t="s">
        <v>2</v>
      </c>
      <c r="O13" s="2" t="s">
        <v>1</v>
      </c>
      <c r="P13" s="2" t="s">
        <v>15</v>
      </c>
    </row>
    <row r="14" spans="1:16" x14ac:dyDescent="0.2">
      <c r="A14" s="2">
        <f t="shared" ca="1" si="0"/>
        <v>0.72624408379433758</v>
      </c>
      <c r="B14" s="2">
        <f t="shared" ca="1" si="1"/>
        <v>28</v>
      </c>
      <c r="C14" s="2">
        <v>13</v>
      </c>
      <c r="D14" s="2" t="s">
        <v>2</v>
      </c>
      <c r="E14" s="2">
        <v>90</v>
      </c>
      <c r="F14" s="3" t="str">
        <f t="shared" si="2"/>
        <v>优秀</v>
      </c>
      <c r="G14" s="2">
        <v>39</v>
      </c>
      <c r="H14" s="2">
        <v>21</v>
      </c>
      <c r="I14" s="2">
        <f t="shared" ca="1" si="3"/>
        <v>61</v>
      </c>
      <c r="J14" s="2" t="str">
        <f t="shared" ca="1" si="4"/>
        <v>男</v>
      </c>
      <c r="K14" s="2">
        <f t="shared" ca="1" si="5"/>
        <v>67</v>
      </c>
      <c r="L14" s="2" t="str">
        <f t="shared" ca="1" si="6"/>
        <v>及格</v>
      </c>
      <c r="M14" s="2" t="s">
        <v>17</v>
      </c>
      <c r="N14" s="2">
        <v>1</v>
      </c>
      <c r="P14" s="2">
        <v>1</v>
      </c>
    </row>
    <row r="15" spans="1:16" x14ac:dyDescent="0.2">
      <c r="A15" s="2">
        <f t="shared" ca="1" si="0"/>
        <v>0.38781833854123859</v>
      </c>
      <c r="B15" s="2">
        <f t="shared" ca="1" si="1"/>
        <v>57</v>
      </c>
      <c r="C15" s="2">
        <v>14</v>
      </c>
      <c r="D15" s="2" t="s">
        <v>2</v>
      </c>
      <c r="E15" s="2">
        <v>69</v>
      </c>
      <c r="F15" s="3" t="str">
        <f t="shared" si="2"/>
        <v>及格</v>
      </c>
      <c r="G15" s="2">
        <v>42</v>
      </c>
      <c r="H15" s="2">
        <v>50</v>
      </c>
      <c r="I15" s="2">
        <f t="shared" ca="1" si="3"/>
        <v>66</v>
      </c>
      <c r="J15" s="2" t="str">
        <f t="shared" ca="1" si="4"/>
        <v>男</v>
      </c>
      <c r="K15" s="2">
        <f t="shared" ca="1" si="5"/>
        <v>94</v>
      </c>
      <c r="L15" s="2" t="str">
        <f t="shared" ca="1" si="6"/>
        <v>优秀</v>
      </c>
      <c r="M15" s="2" t="s">
        <v>18</v>
      </c>
      <c r="N15" s="2">
        <v>4</v>
      </c>
      <c r="P15" s="2">
        <v>4</v>
      </c>
    </row>
    <row r="16" spans="1:16" x14ac:dyDescent="0.2">
      <c r="A16" s="2">
        <f t="shared" ca="1" si="0"/>
        <v>0.92118390541888229</v>
      </c>
      <c r="B16" s="2">
        <f t="shared" ca="1" si="1"/>
        <v>7</v>
      </c>
      <c r="C16" s="2">
        <v>15</v>
      </c>
      <c r="D16" s="2" t="s">
        <v>2</v>
      </c>
      <c r="E16" s="2">
        <v>77</v>
      </c>
      <c r="F16" s="3" t="str">
        <f t="shared" si="2"/>
        <v>中等</v>
      </c>
      <c r="G16" s="2">
        <v>45</v>
      </c>
      <c r="H16" s="2">
        <v>82</v>
      </c>
      <c r="I16" s="2">
        <f t="shared" ca="1" si="3"/>
        <v>11</v>
      </c>
      <c r="J16" s="2" t="str">
        <f t="shared" ca="1" si="4"/>
        <v>男</v>
      </c>
      <c r="K16" s="2">
        <f t="shared" ca="1" si="5"/>
        <v>80</v>
      </c>
      <c r="L16" s="2" t="str">
        <f t="shared" ca="1" si="6"/>
        <v>良好</v>
      </c>
      <c r="M16" s="2" t="s">
        <v>19</v>
      </c>
      <c r="N16" s="2">
        <v>9</v>
      </c>
      <c r="O16" s="2">
        <v>1</v>
      </c>
      <c r="P16" s="2">
        <v>10</v>
      </c>
    </row>
    <row r="17" spans="1:16" x14ac:dyDescent="0.2">
      <c r="A17" s="2">
        <f t="shared" ca="1" si="0"/>
        <v>0.28438816122352306</v>
      </c>
      <c r="B17" s="2">
        <f t="shared" ca="1" si="1"/>
        <v>67</v>
      </c>
      <c r="C17" s="2">
        <v>16</v>
      </c>
      <c r="D17" s="2" t="s">
        <v>2</v>
      </c>
      <c r="E17" s="2">
        <v>76</v>
      </c>
      <c r="F17" s="3" t="str">
        <f t="shared" si="2"/>
        <v>中等</v>
      </c>
      <c r="G17" s="2">
        <v>48</v>
      </c>
      <c r="H17" s="2">
        <v>53</v>
      </c>
      <c r="I17" s="2">
        <f t="shared" ca="1" si="3"/>
        <v>20</v>
      </c>
      <c r="J17" s="2" t="str">
        <f t="shared" ca="1" si="4"/>
        <v>男</v>
      </c>
      <c r="K17" s="2">
        <f t="shared" ca="1" si="5"/>
        <v>76</v>
      </c>
      <c r="L17" s="2" t="str">
        <f t="shared" ca="1" si="6"/>
        <v>中等</v>
      </c>
      <c r="M17" s="2" t="s">
        <v>20</v>
      </c>
      <c r="N17" s="2">
        <v>5</v>
      </c>
      <c r="O17" s="2">
        <v>1</v>
      </c>
      <c r="P17" s="2">
        <v>6</v>
      </c>
    </row>
    <row r="18" spans="1:16" x14ac:dyDescent="0.2">
      <c r="A18" s="2">
        <f t="shared" ca="1" si="0"/>
        <v>0.72683511333369977</v>
      </c>
      <c r="B18" s="2">
        <f t="shared" ca="1" si="1"/>
        <v>27</v>
      </c>
      <c r="C18" s="2">
        <v>17</v>
      </c>
      <c r="D18" s="2" t="s">
        <v>2</v>
      </c>
      <c r="E18" s="2">
        <v>95</v>
      </c>
      <c r="F18" s="3" t="str">
        <f t="shared" si="2"/>
        <v>优秀</v>
      </c>
      <c r="G18" s="2">
        <v>51</v>
      </c>
      <c r="H18" s="2">
        <v>25</v>
      </c>
      <c r="I18" s="2">
        <f t="shared" ca="1" si="3"/>
        <v>7</v>
      </c>
      <c r="J18" s="2" t="str">
        <f t="shared" ca="1" si="4"/>
        <v>男</v>
      </c>
      <c r="K18" s="2">
        <f t="shared" ca="1" si="5"/>
        <v>81</v>
      </c>
      <c r="L18" s="2" t="str">
        <f t="shared" ca="1" si="6"/>
        <v>良好</v>
      </c>
      <c r="M18" s="2" t="s">
        <v>21</v>
      </c>
      <c r="N18" s="2">
        <v>8</v>
      </c>
      <c r="O18" s="2">
        <v>1</v>
      </c>
      <c r="P18" s="2">
        <v>9</v>
      </c>
    </row>
    <row r="19" spans="1:16" x14ac:dyDescent="0.2">
      <c r="A19" s="2">
        <f t="shared" ca="1" si="0"/>
        <v>0.38445332958481071</v>
      </c>
      <c r="B19" s="2">
        <f t="shared" ca="1" si="1"/>
        <v>58</v>
      </c>
      <c r="C19" s="2">
        <v>18</v>
      </c>
      <c r="D19" s="2" t="s">
        <v>2</v>
      </c>
      <c r="E19" s="2">
        <v>80</v>
      </c>
      <c r="F19" s="3" t="str">
        <f t="shared" si="2"/>
        <v>良好</v>
      </c>
      <c r="G19" s="2">
        <v>54</v>
      </c>
      <c r="H19" s="2">
        <v>6</v>
      </c>
      <c r="I19" s="2">
        <f t="shared" ca="1" si="3"/>
        <v>63</v>
      </c>
      <c r="J19" s="2" t="str">
        <f t="shared" ca="1" si="4"/>
        <v>男</v>
      </c>
      <c r="K19" s="2">
        <f t="shared" ca="1" si="5"/>
        <v>76</v>
      </c>
      <c r="L19" s="2" t="str">
        <f t="shared" ca="1" si="6"/>
        <v>中等</v>
      </c>
      <c r="M19" s="2" t="s">
        <v>15</v>
      </c>
      <c r="N19" s="2">
        <v>27</v>
      </c>
      <c r="O19" s="2">
        <v>3</v>
      </c>
      <c r="P19" s="2">
        <v>30</v>
      </c>
    </row>
    <row r="20" spans="1:16" x14ac:dyDescent="0.2">
      <c r="A20" s="2">
        <f t="shared" ca="1" si="0"/>
        <v>8.3643088556306866E-2</v>
      </c>
      <c r="B20" s="2">
        <f t="shared" ca="1" si="1"/>
        <v>85</v>
      </c>
      <c r="C20" s="2">
        <v>19</v>
      </c>
      <c r="D20" s="2" t="s">
        <v>2</v>
      </c>
      <c r="E20" s="2">
        <v>98</v>
      </c>
      <c r="F20" s="3" t="str">
        <f t="shared" si="2"/>
        <v>优秀</v>
      </c>
      <c r="G20" s="2">
        <v>57</v>
      </c>
      <c r="H20" s="2">
        <v>26</v>
      </c>
      <c r="I20" s="2">
        <f t="shared" ca="1" si="3"/>
        <v>52</v>
      </c>
      <c r="J20" s="2" t="str">
        <f t="shared" ca="1" si="4"/>
        <v>男</v>
      </c>
      <c r="K20" s="2">
        <f t="shared" ca="1" si="5"/>
        <v>79</v>
      </c>
      <c r="L20" s="2" t="str">
        <f t="shared" ca="1" si="6"/>
        <v>中等</v>
      </c>
    </row>
    <row r="21" spans="1:16" x14ac:dyDescent="0.2">
      <c r="A21" s="2">
        <f t="shared" ca="1" si="0"/>
        <v>0.79072999989449277</v>
      </c>
      <c r="B21" s="2">
        <f t="shared" ca="1" si="1"/>
        <v>16</v>
      </c>
      <c r="C21" s="2">
        <v>20</v>
      </c>
      <c r="D21" s="2" t="s">
        <v>2</v>
      </c>
      <c r="E21" s="2">
        <v>76</v>
      </c>
      <c r="F21" s="3" t="str">
        <f t="shared" si="2"/>
        <v>中等</v>
      </c>
      <c r="G21" s="2">
        <v>60</v>
      </c>
      <c r="H21" s="2">
        <v>50</v>
      </c>
      <c r="I21" s="2">
        <f t="shared" ca="1" si="3"/>
        <v>21</v>
      </c>
      <c r="J21" s="2" t="str">
        <f t="shared" ca="1" si="4"/>
        <v>男</v>
      </c>
      <c r="K21" s="2">
        <f t="shared" ca="1" si="5"/>
        <v>82</v>
      </c>
      <c r="L21" s="2" t="str">
        <f t="shared" ca="1" si="6"/>
        <v>良好</v>
      </c>
    </row>
    <row r="22" spans="1:16" x14ac:dyDescent="0.2">
      <c r="A22" s="2">
        <f t="shared" ca="1" si="0"/>
        <v>0.77286594126408614</v>
      </c>
      <c r="B22" s="2">
        <f t="shared" ca="1" si="1"/>
        <v>20</v>
      </c>
      <c r="C22" s="2">
        <v>21</v>
      </c>
      <c r="D22" s="2" t="s">
        <v>2</v>
      </c>
      <c r="E22" s="2">
        <v>82</v>
      </c>
      <c r="F22" s="3" t="str">
        <f t="shared" si="2"/>
        <v>良好</v>
      </c>
      <c r="G22" s="2">
        <v>63</v>
      </c>
      <c r="H22" s="2">
        <v>84</v>
      </c>
      <c r="I22" s="2">
        <f t="shared" ca="1" si="3"/>
        <v>51</v>
      </c>
      <c r="J22" s="2" t="str">
        <f t="shared" ca="1" si="4"/>
        <v>男</v>
      </c>
      <c r="K22" s="2">
        <f t="shared" ca="1" si="5"/>
        <v>70</v>
      </c>
      <c r="L22" s="2" t="str">
        <f t="shared" ca="1" si="6"/>
        <v>中等</v>
      </c>
    </row>
    <row r="23" spans="1:16" x14ac:dyDescent="0.2">
      <c r="A23" s="2">
        <f t="shared" ca="1" si="0"/>
        <v>0.38784469849801062</v>
      </c>
      <c r="B23" s="2">
        <f t="shared" ca="1" si="1"/>
        <v>56</v>
      </c>
      <c r="C23" s="2">
        <v>22</v>
      </c>
      <c r="D23" s="2" t="s">
        <v>2</v>
      </c>
      <c r="E23" s="2">
        <v>80</v>
      </c>
      <c r="F23" s="3" t="str">
        <f t="shared" si="2"/>
        <v>良好</v>
      </c>
      <c r="G23" s="2">
        <v>66</v>
      </c>
      <c r="H23" s="2">
        <v>17</v>
      </c>
      <c r="I23" s="2">
        <f t="shared" ca="1" si="3"/>
        <v>36</v>
      </c>
      <c r="J23" s="2" t="str">
        <f t="shared" ca="1" si="4"/>
        <v>男</v>
      </c>
      <c r="K23" s="2">
        <f t="shared" ca="1" si="5"/>
        <v>96</v>
      </c>
      <c r="L23" s="2" t="str">
        <f t="shared" ca="1" si="6"/>
        <v>优秀</v>
      </c>
    </row>
    <row r="24" spans="1:16" x14ac:dyDescent="0.2">
      <c r="A24" s="2">
        <f t="shared" ca="1" si="0"/>
        <v>0.32548245470871517</v>
      </c>
      <c r="B24" s="2">
        <f t="shared" ca="1" si="1"/>
        <v>63</v>
      </c>
      <c r="C24" s="2">
        <v>23</v>
      </c>
      <c r="D24" s="2" t="s">
        <v>2</v>
      </c>
      <c r="E24" s="2">
        <v>74</v>
      </c>
      <c r="F24" s="3" t="str">
        <f t="shared" si="2"/>
        <v>中等</v>
      </c>
      <c r="G24" s="2">
        <v>69</v>
      </c>
      <c r="H24" s="2">
        <v>7</v>
      </c>
      <c r="I24" s="2">
        <f t="shared" ca="1" si="3"/>
        <v>1</v>
      </c>
      <c r="J24" s="2" t="str">
        <f t="shared" ca="1" si="4"/>
        <v>男</v>
      </c>
      <c r="K24" s="2">
        <f t="shared" ca="1" si="5"/>
        <v>64</v>
      </c>
      <c r="L24" s="2" t="str">
        <f t="shared" ca="1" si="6"/>
        <v>及格</v>
      </c>
    </row>
    <row r="25" spans="1:16" x14ac:dyDescent="0.2">
      <c r="A25" s="2">
        <f t="shared" ca="1" si="0"/>
        <v>0.12772338950235962</v>
      </c>
      <c r="B25" s="2">
        <f t="shared" ca="1" si="1"/>
        <v>79</v>
      </c>
      <c r="C25" s="2">
        <v>24</v>
      </c>
      <c r="D25" s="2" t="s">
        <v>2</v>
      </c>
      <c r="E25" s="2">
        <v>38</v>
      </c>
      <c r="F25" s="3" t="str">
        <f t="shared" si="2"/>
        <v>不及格</v>
      </c>
      <c r="G25" s="2">
        <v>72</v>
      </c>
      <c r="H25" s="2">
        <v>15</v>
      </c>
      <c r="I25" s="2">
        <f t="shared" ca="1" si="3"/>
        <v>88</v>
      </c>
      <c r="J25" s="2" t="str">
        <f t="shared" ca="1" si="4"/>
        <v>女</v>
      </c>
      <c r="K25" s="2">
        <f t="shared" ca="1" si="5"/>
        <v>73</v>
      </c>
      <c r="L25" s="2" t="str">
        <f t="shared" ca="1" si="6"/>
        <v>中等</v>
      </c>
    </row>
    <row r="26" spans="1:16" x14ac:dyDescent="0.2">
      <c r="A26" s="2">
        <f t="shared" ca="1" si="0"/>
        <v>0.52540036101175702</v>
      </c>
      <c r="B26" s="2">
        <f t="shared" ca="1" si="1"/>
        <v>44</v>
      </c>
      <c r="C26" s="2">
        <v>25</v>
      </c>
      <c r="D26" s="2" t="s">
        <v>2</v>
      </c>
      <c r="E26" s="2">
        <v>80</v>
      </c>
      <c r="F26" s="3" t="str">
        <f t="shared" si="2"/>
        <v>良好</v>
      </c>
      <c r="G26" s="2">
        <v>75</v>
      </c>
      <c r="H26" s="2">
        <v>68</v>
      </c>
      <c r="I26" s="2">
        <f t="shared" ca="1" si="3"/>
        <v>85</v>
      </c>
      <c r="J26" s="2" t="str">
        <f t="shared" ca="1" si="4"/>
        <v>女</v>
      </c>
      <c r="K26" s="2">
        <f t="shared" ca="1" si="5"/>
        <v>72</v>
      </c>
      <c r="L26" s="2" t="str">
        <f t="shared" ca="1" si="6"/>
        <v>中等</v>
      </c>
    </row>
    <row r="27" spans="1:16" x14ac:dyDescent="0.2">
      <c r="A27" s="2">
        <f t="shared" ca="1" si="0"/>
        <v>0.36984437212318599</v>
      </c>
      <c r="B27" s="2">
        <f t="shared" ca="1" si="1"/>
        <v>59</v>
      </c>
      <c r="C27" s="2">
        <v>26</v>
      </c>
      <c r="D27" s="2" t="s">
        <v>2</v>
      </c>
      <c r="E27" s="2">
        <v>60</v>
      </c>
      <c r="F27" s="3" t="str">
        <f t="shared" si="2"/>
        <v>及格</v>
      </c>
      <c r="G27" s="2">
        <v>78</v>
      </c>
      <c r="H27" s="2">
        <v>12</v>
      </c>
      <c r="I27" s="2">
        <f t="shared" ca="1" si="3"/>
        <v>72</v>
      </c>
      <c r="J27" s="2" t="str">
        <f t="shared" ca="1" si="4"/>
        <v>男</v>
      </c>
      <c r="K27" s="2">
        <f t="shared" ca="1" si="5"/>
        <v>89</v>
      </c>
      <c r="L27" s="2" t="str">
        <f t="shared" ca="1" si="6"/>
        <v>良好</v>
      </c>
    </row>
    <row r="28" spans="1:16" x14ac:dyDescent="0.2">
      <c r="A28" s="2">
        <f t="shared" ca="1" si="0"/>
        <v>0.52408867256907743</v>
      </c>
      <c r="B28" s="2">
        <f t="shared" ca="1" si="1"/>
        <v>45</v>
      </c>
      <c r="C28" s="2">
        <v>27</v>
      </c>
      <c r="D28" s="2" t="s">
        <v>2</v>
      </c>
      <c r="E28" s="2">
        <v>90</v>
      </c>
      <c r="F28" s="3" t="str">
        <f t="shared" si="2"/>
        <v>优秀</v>
      </c>
      <c r="G28" s="2">
        <v>81</v>
      </c>
      <c r="H28" s="2">
        <v>40</v>
      </c>
      <c r="I28" s="2">
        <f t="shared" ca="1" si="3"/>
        <v>17</v>
      </c>
      <c r="J28" s="2" t="str">
        <f t="shared" ca="1" si="4"/>
        <v>男</v>
      </c>
      <c r="K28" s="2">
        <f t="shared" ca="1" si="5"/>
        <v>95</v>
      </c>
      <c r="L28" s="2" t="str">
        <f t="shared" ca="1" si="6"/>
        <v>优秀</v>
      </c>
    </row>
    <row r="29" spans="1:16" x14ac:dyDescent="0.2">
      <c r="A29" s="2">
        <f t="shared" ca="1" si="0"/>
        <v>0.95909703133661206</v>
      </c>
      <c r="B29" s="2">
        <f t="shared" ca="1" si="1"/>
        <v>3</v>
      </c>
      <c r="C29" s="2">
        <v>28</v>
      </c>
      <c r="D29" s="2" t="s">
        <v>2</v>
      </c>
      <c r="E29" s="2">
        <v>98</v>
      </c>
      <c r="F29" s="3" t="str">
        <f t="shared" si="2"/>
        <v>优秀</v>
      </c>
      <c r="G29" s="2">
        <v>84</v>
      </c>
      <c r="H29" s="2">
        <v>27</v>
      </c>
      <c r="I29" s="2">
        <f t="shared" ca="1" si="3"/>
        <v>13</v>
      </c>
      <c r="J29" s="2" t="str">
        <f t="shared" ca="1" si="4"/>
        <v>男</v>
      </c>
      <c r="K29" s="2">
        <f t="shared" ca="1" si="5"/>
        <v>90</v>
      </c>
      <c r="L29" s="2" t="str">
        <f t="shared" ca="1" si="6"/>
        <v>优秀</v>
      </c>
    </row>
    <row r="30" spans="1:16" x14ac:dyDescent="0.2">
      <c r="A30" s="2">
        <f t="shared" ca="1" si="0"/>
        <v>0.40013422579694824</v>
      </c>
      <c r="B30" s="2">
        <f t="shared" ca="1" si="1"/>
        <v>54</v>
      </c>
      <c r="C30" s="2">
        <v>29</v>
      </c>
      <c r="D30" s="2" t="s">
        <v>2</v>
      </c>
      <c r="E30" s="2">
        <v>81</v>
      </c>
      <c r="F30" s="3" t="str">
        <f t="shared" si="2"/>
        <v>良好</v>
      </c>
      <c r="G30" s="2">
        <v>87</v>
      </c>
      <c r="H30" s="2">
        <v>74</v>
      </c>
      <c r="I30" s="2">
        <f t="shared" ca="1" si="3"/>
        <v>39</v>
      </c>
      <c r="J30" s="2" t="str">
        <f t="shared" ca="1" si="4"/>
        <v>男</v>
      </c>
      <c r="K30" s="2">
        <f t="shared" ca="1" si="5"/>
        <v>94</v>
      </c>
      <c r="L30" s="2" t="str">
        <f t="shared" ca="1" si="6"/>
        <v>优秀</v>
      </c>
    </row>
    <row r="31" spans="1:16" x14ac:dyDescent="0.2">
      <c r="A31" s="2">
        <f t="shared" ca="1" si="0"/>
        <v>0.24168084841754367</v>
      </c>
      <c r="B31" s="2">
        <f t="shared" ca="1" si="1"/>
        <v>72</v>
      </c>
      <c r="C31" s="2">
        <v>30</v>
      </c>
      <c r="D31" s="2" t="s">
        <v>2</v>
      </c>
      <c r="E31" s="2">
        <v>87</v>
      </c>
      <c r="F31" s="3" t="str">
        <f t="shared" si="2"/>
        <v>良好</v>
      </c>
      <c r="G31" s="2">
        <v>90</v>
      </c>
      <c r="H31" s="2">
        <v>84</v>
      </c>
      <c r="I31" s="2">
        <f t="shared" ca="1" si="3"/>
        <v>6</v>
      </c>
      <c r="J31" s="2" t="str">
        <f t="shared" ca="1" si="4"/>
        <v>男</v>
      </c>
      <c r="K31" s="2">
        <f t="shared" ca="1" si="5"/>
        <v>46</v>
      </c>
      <c r="L31" s="2" t="str">
        <f t="shared" ca="1" si="6"/>
        <v>不及格</v>
      </c>
    </row>
    <row r="32" spans="1:16" x14ac:dyDescent="0.2">
      <c r="A32" s="2">
        <f t="shared" ca="1" si="0"/>
        <v>5.0153503134556132E-2</v>
      </c>
      <c r="B32" s="2">
        <f t="shared" ca="1" si="1"/>
        <v>88</v>
      </c>
      <c r="C32" s="2">
        <v>31</v>
      </c>
      <c r="D32" s="2" t="s">
        <v>2</v>
      </c>
      <c r="E32" s="2">
        <v>70</v>
      </c>
      <c r="F32" s="3" t="str">
        <f t="shared" si="2"/>
        <v>中等</v>
      </c>
    </row>
    <row r="33" spans="1:10" x14ac:dyDescent="0.2">
      <c r="A33" s="2">
        <f t="shared" ca="1" si="0"/>
        <v>0.45950357466083136</v>
      </c>
      <c r="B33" s="2">
        <f t="shared" ca="1" si="1"/>
        <v>50</v>
      </c>
      <c r="C33" s="2">
        <v>32</v>
      </c>
      <c r="D33" s="2" t="s">
        <v>2</v>
      </c>
      <c r="E33" s="2">
        <v>96</v>
      </c>
      <c r="F33" s="3" t="str">
        <f t="shared" si="2"/>
        <v>优秀</v>
      </c>
      <c r="G33" s="2" t="s">
        <v>24</v>
      </c>
      <c r="H33" s="2" t="s">
        <v>25</v>
      </c>
      <c r="I33" s="2" t="s">
        <v>26</v>
      </c>
      <c r="J33" s="2" t="s">
        <v>27</v>
      </c>
    </row>
    <row r="34" spans="1:10" x14ac:dyDescent="0.2">
      <c r="A34" s="2">
        <f t="shared" ca="1" si="0"/>
        <v>0.25672582191882221</v>
      </c>
      <c r="B34" s="2">
        <f t="shared" ca="1" si="1"/>
        <v>70</v>
      </c>
      <c r="C34" s="2">
        <v>33</v>
      </c>
      <c r="D34" s="2" t="s">
        <v>2</v>
      </c>
      <c r="E34" s="2">
        <v>86</v>
      </c>
      <c r="F34" s="3" t="str">
        <f t="shared" si="2"/>
        <v>良好</v>
      </c>
      <c r="G34" s="2">
        <v>1</v>
      </c>
      <c r="H34" s="2">
        <v>38</v>
      </c>
      <c r="I34" s="2">
        <v>51</v>
      </c>
      <c r="J34" s="2">
        <f>I34-1</f>
        <v>50</v>
      </c>
    </row>
    <row r="35" spans="1:10" x14ac:dyDescent="0.2">
      <c r="A35" s="2">
        <f t="shared" ca="1" si="0"/>
        <v>0.25658572872394392</v>
      </c>
      <c r="B35" s="2">
        <f t="shared" ca="1" si="1"/>
        <v>71</v>
      </c>
      <c r="C35" s="2">
        <v>34</v>
      </c>
      <c r="D35" s="2" t="s">
        <v>2</v>
      </c>
      <c r="E35" s="2">
        <v>73</v>
      </c>
      <c r="F35" s="3" t="str">
        <f t="shared" si="2"/>
        <v>中等</v>
      </c>
      <c r="G35" s="2">
        <v>2</v>
      </c>
      <c r="H35" s="2">
        <f>I34</f>
        <v>51</v>
      </c>
      <c r="I35" s="2">
        <f>H35+E$94</f>
        <v>64</v>
      </c>
      <c r="J35" s="2">
        <f t="shared" ref="J35:J38" si="7">I35-1</f>
        <v>63</v>
      </c>
    </row>
    <row r="36" spans="1:10" x14ac:dyDescent="0.2">
      <c r="A36" s="2">
        <f t="shared" ca="1" si="0"/>
        <v>0.59363523745266955</v>
      </c>
      <c r="B36" s="2">
        <f t="shared" ca="1" si="1"/>
        <v>40</v>
      </c>
      <c r="C36" s="2">
        <v>35</v>
      </c>
      <c r="D36" s="2" t="s">
        <v>2</v>
      </c>
      <c r="E36" s="2">
        <v>90</v>
      </c>
      <c r="F36" s="3" t="str">
        <f t="shared" si="2"/>
        <v>优秀</v>
      </c>
      <c r="G36" s="2">
        <v>3</v>
      </c>
      <c r="H36" s="2">
        <f t="shared" ref="H36:H38" si="8">I35</f>
        <v>64</v>
      </c>
      <c r="I36" s="2">
        <f t="shared" ref="I36:I38" si="9">H36+E$94</f>
        <v>77</v>
      </c>
      <c r="J36" s="2">
        <f t="shared" si="7"/>
        <v>76</v>
      </c>
    </row>
    <row r="37" spans="1:10" x14ac:dyDescent="0.2">
      <c r="A37" s="2">
        <f t="shared" ca="1" si="0"/>
        <v>0.75099593696567712</v>
      </c>
      <c r="B37" s="2">
        <f t="shared" ca="1" si="1"/>
        <v>22</v>
      </c>
      <c r="C37" s="2">
        <v>36</v>
      </c>
      <c r="D37" s="2" t="s">
        <v>2</v>
      </c>
      <c r="E37" s="2">
        <v>96</v>
      </c>
      <c r="F37" s="3" t="str">
        <f t="shared" si="2"/>
        <v>优秀</v>
      </c>
      <c r="G37" s="2">
        <v>4</v>
      </c>
      <c r="H37" s="2">
        <f t="shared" si="8"/>
        <v>77</v>
      </c>
      <c r="I37" s="2">
        <f t="shared" si="9"/>
        <v>90</v>
      </c>
      <c r="J37" s="2">
        <f t="shared" si="7"/>
        <v>89</v>
      </c>
    </row>
    <row r="38" spans="1:10" x14ac:dyDescent="0.2">
      <c r="A38" s="2">
        <f t="shared" ca="1" si="0"/>
        <v>0.56134776101616635</v>
      </c>
      <c r="B38" s="2">
        <f t="shared" ca="1" si="1"/>
        <v>43</v>
      </c>
      <c r="C38" s="2">
        <v>37</v>
      </c>
      <c r="D38" s="2" t="s">
        <v>2</v>
      </c>
      <c r="E38" s="2">
        <v>88</v>
      </c>
      <c r="F38" s="3" t="str">
        <f t="shared" si="2"/>
        <v>良好</v>
      </c>
      <c r="G38" s="2">
        <v>5</v>
      </c>
      <c r="H38" s="2">
        <f t="shared" si="8"/>
        <v>90</v>
      </c>
      <c r="I38" s="2">
        <f t="shared" si="9"/>
        <v>103</v>
      </c>
      <c r="J38" s="2">
        <f t="shared" si="7"/>
        <v>102</v>
      </c>
    </row>
    <row r="39" spans="1:10" ht="15" thickBot="1" x14ac:dyDescent="0.25">
      <c r="A39" s="2">
        <f t="shared" ca="1" si="0"/>
        <v>0.50467969733247098</v>
      </c>
      <c r="B39" s="2">
        <f t="shared" ca="1" si="1"/>
        <v>47</v>
      </c>
      <c r="C39" s="2">
        <v>38</v>
      </c>
      <c r="D39" s="2" t="s">
        <v>2</v>
      </c>
      <c r="E39" s="2">
        <v>76</v>
      </c>
      <c r="F39" s="3" t="str">
        <f t="shared" si="2"/>
        <v>中等</v>
      </c>
    </row>
    <row r="40" spans="1:10" x14ac:dyDescent="0.2">
      <c r="A40" s="2">
        <f t="shared" ca="1" si="0"/>
        <v>0.71763891362299026</v>
      </c>
      <c r="B40" s="2">
        <f t="shared" ca="1" si="1"/>
        <v>29</v>
      </c>
      <c r="C40" s="2">
        <v>39</v>
      </c>
      <c r="D40" s="2" t="s">
        <v>2</v>
      </c>
      <c r="E40" s="2">
        <v>94</v>
      </c>
      <c r="F40" s="3" t="str">
        <f t="shared" si="2"/>
        <v>优秀</v>
      </c>
      <c r="H40" s="7" t="s">
        <v>35</v>
      </c>
      <c r="I40" s="7"/>
    </row>
    <row r="41" spans="1:10" x14ac:dyDescent="0.2">
      <c r="A41" s="2">
        <f t="shared" ca="1" si="0"/>
        <v>0.36828814506035845</v>
      </c>
      <c r="B41" s="2">
        <f t="shared" ca="1" si="1"/>
        <v>60</v>
      </c>
      <c r="C41" s="2">
        <v>40</v>
      </c>
      <c r="D41" s="2" t="s">
        <v>2</v>
      </c>
      <c r="E41" s="2">
        <v>94</v>
      </c>
      <c r="F41" s="3" t="str">
        <f t="shared" si="2"/>
        <v>优秀</v>
      </c>
      <c r="H41" s="5"/>
      <c r="I41" s="5"/>
    </row>
    <row r="42" spans="1:10" x14ac:dyDescent="0.2">
      <c r="A42" s="2">
        <f t="shared" ca="1" si="0"/>
        <v>0.20236782773922135</v>
      </c>
      <c r="B42" s="2">
        <f t="shared" ca="1" si="1"/>
        <v>76</v>
      </c>
      <c r="C42" s="2">
        <v>41</v>
      </c>
      <c r="D42" s="2" t="s">
        <v>1</v>
      </c>
      <c r="E42" s="2">
        <v>74</v>
      </c>
      <c r="F42" s="3" t="str">
        <f t="shared" si="2"/>
        <v>中等</v>
      </c>
      <c r="H42" s="5" t="s">
        <v>36</v>
      </c>
      <c r="I42" s="5">
        <v>79.333333333333329</v>
      </c>
    </row>
    <row r="43" spans="1:10" x14ac:dyDescent="0.2">
      <c r="A43" s="2">
        <f t="shared" ca="1" si="0"/>
        <v>0.32841058914776011</v>
      </c>
      <c r="B43" s="2">
        <f t="shared" ca="1" si="1"/>
        <v>62</v>
      </c>
      <c r="C43" s="2">
        <v>42</v>
      </c>
      <c r="D43" s="2" t="s">
        <v>1</v>
      </c>
      <c r="E43" s="2">
        <v>95</v>
      </c>
      <c r="F43" s="3" t="str">
        <f t="shared" si="2"/>
        <v>优秀</v>
      </c>
      <c r="H43" s="5" t="s">
        <v>37</v>
      </c>
      <c r="I43" s="5">
        <v>2.3308689777786462</v>
      </c>
    </row>
    <row r="44" spans="1:10" x14ac:dyDescent="0.2">
      <c r="A44" s="2">
        <f t="shared" ca="1" si="0"/>
        <v>0.2999418662606661</v>
      </c>
      <c r="B44" s="2">
        <f t="shared" ca="1" si="1"/>
        <v>66</v>
      </c>
      <c r="C44" s="2">
        <v>43</v>
      </c>
      <c r="D44" s="2" t="s">
        <v>1</v>
      </c>
      <c r="E44" s="2">
        <v>100</v>
      </c>
      <c r="F44" s="3" t="str">
        <f t="shared" si="2"/>
        <v>优秀</v>
      </c>
      <c r="H44" s="5" t="s">
        <v>38</v>
      </c>
      <c r="I44" s="5">
        <v>81</v>
      </c>
    </row>
    <row r="45" spans="1:10" x14ac:dyDescent="0.2">
      <c r="A45" s="2">
        <f t="shared" ca="1" si="0"/>
        <v>0.56142593523780426</v>
      </c>
      <c r="B45" s="2">
        <f t="shared" ca="1" si="1"/>
        <v>42</v>
      </c>
      <c r="C45" s="2">
        <v>44</v>
      </c>
      <c r="D45" s="2" t="s">
        <v>1</v>
      </c>
      <c r="E45" s="2">
        <v>91</v>
      </c>
      <c r="F45" s="3" t="str">
        <f t="shared" si="2"/>
        <v>优秀</v>
      </c>
      <c r="H45" s="5" t="s">
        <v>39</v>
      </c>
      <c r="I45" s="5">
        <v>81</v>
      </c>
    </row>
    <row r="46" spans="1:10" x14ac:dyDescent="0.2">
      <c r="A46" s="2">
        <f t="shared" ca="1" si="0"/>
        <v>0.94418012341012825</v>
      </c>
      <c r="B46" s="2">
        <f t="shared" ca="1" si="1"/>
        <v>4</v>
      </c>
      <c r="C46" s="2">
        <v>45</v>
      </c>
      <c r="D46" s="2" t="s">
        <v>1</v>
      </c>
      <c r="E46" s="2">
        <v>83</v>
      </c>
      <c r="F46" s="3" t="str">
        <f t="shared" si="2"/>
        <v>良好</v>
      </c>
      <c r="H46" s="5" t="s">
        <v>40</v>
      </c>
      <c r="I46" s="5">
        <v>12.766695177183722</v>
      </c>
    </row>
    <row r="47" spans="1:10" x14ac:dyDescent="0.2">
      <c r="A47" s="2">
        <f t="shared" ca="1" si="0"/>
        <v>0.97564303600462798</v>
      </c>
      <c r="B47" s="2">
        <f t="shared" ca="1" si="1"/>
        <v>1</v>
      </c>
      <c r="C47" s="2">
        <v>46</v>
      </c>
      <c r="D47" s="2" t="s">
        <v>2</v>
      </c>
      <c r="E47" s="2">
        <v>66</v>
      </c>
      <c r="F47" s="3" t="str">
        <f t="shared" si="2"/>
        <v>及格</v>
      </c>
      <c r="H47" s="5" t="s">
        <v>41</v>
      </c>
      <c r="I47" s="5">
        <v>162.98850574712611</v>
      </c>
    </row>
    <row r="48" spans="1:10" x14ac:dyDescent="0.2">
      <c r="A48" s="2">
        <f t="shared" ca="1" si="0"/>
        <v>5.1922688349949508E-2</v>
      </c>
      <c r="B48" s="2">
        <f t="shared" ca="1" si="1"/>
        <v>87</v>
      </c>
      <c r="C48" s="2">
        <v>47</v>
      </c>
      <c r="D48" s="2" t="s">
        <v>2</v>
      </c>
      <c r="E48" s="2">
        <v>94</v>
      </c>
      <c r="F48" s="3" t="str">
        <f t="shared" si="2"/>
        <v>优秀</v>
      </c>
      <c r="H48" s="5" t="s">
        <v>42</v>
      </c>
      <c r="I48" s="5">
        <v>3.8184178364182677</v>
      </c>
    </row>
    <row r="49" spans="1:14" x14ac:dyDescent="0.2">
      <c r="A49" s="2">
        <f t="shared" ca="1" si="0"/>
        <v>0.57287342488025184</v>
      </c>
      <c r="B49" s="2">
        <f t="shared" ca="1" si="1"/>
        <v>41</v>
      </c>
      <c r="C49" s="2">
        <v>48</v>
      </c>
      <c r="D49" s="2" t="s">
        <v>2</v>
      </c>
      <c r="E49" s="2">
        <v>92</v>
      </c>
      <c r="F49" s="3" t="str">
        <f t="shared" si="2"/>
        <v>优秀</v>
      </c>
      <c r="H49" s="5" t="s">
        <v>43</v>
      </c>
      <c r="I49" s="5">
        <v>-1.6139948142118841</v>
      </c>
    </row>
    <row r="50" spans="1:14" x14ac:dyDescent="0.2">
      <c r="A50" s="2">
        <f t="shared" ca="1" si="0"/>
        <v>0.92703251353173111</v>
      </c>
      <c r="B50" s="2">
        <f t="shared" ca="1" si="1"/>
        <v>6</v>
      </c>
      <c r="C50" s="2">
        <v>49</v>
      </c>
      <c r="D50" s="2" t="s">
        <v>2</v>
      </c>
      <c r="E50" s="2">
        <v>87</v>
      </c>
      <c r="F50" s="3" t="str">
        <f t="shared" si="2"/>
        <v>良好</v>
      </c>
      <c r="H50" s="5" t="s">
        <v>44</v>
      </c>
      <c r="I50" s="5">
        <v>60</v>
      </c>
    </row>
    <row r="51" spans="1:14" x14ac:dyDescent="0.2">
      <c r="A51" s="2">
        <f t="shared" ca="1" si="0"/>
        <v>0.48092023715939869</v>
      </c>
      <c r="B51" s="2">
        <f t="shared" ca="1" si="1"/>
        <v>49</v>
      </c>
      <c r="C51" s="2">
        <v>50</v>
      </c>
      <c r="D51" s="2" t="s">
        <v>2</v>
      </c>
      <c r="E51" s="2">
        <v>81</v>
      </c>
      <c r="F51" s="3" t="str">
        <f t="shared" si="2"/>
        <v>良好</v>
      </c>
      <c r="H51" s="5" t="s">
        <v>45</v>
      </c>
      <c r="I51" s="5">
        <v>38</v>
      </c>
      <c r="M51" t="s">
        <v>31</v>
      </c>
      <c r="N51" t="s">
        <v>33</v>
      </c>
    </row>
    <row r="52" spans="1:14" x14ac:dyDescent="0.2">
      <c r="A52" s="2">
        <f t="shared" ca="1" si="0"/>
        <v>0.76346763545798879</v>
      </c>
      <c r="B52" s="2">
        <f t="shared" ca="1" si="1"/>
        <v>21</v>
      </c>
      <c r="C52" s="2">
        <v>51</v>
      </c>
      <c r="D52" s="2" t="s">
        <v>2</v>
      </c>
      <c r="E52" s="2">
        <v>70</v>
      </c>
      <c r="F52" s="3" t="str">
        <f t="shared" si="2"/>
        <v>中等</v>
      </c>
      <c r="H52" s="5" t="s">
        <v>46</v>
      </c>
      <c r="I52" s="5">
        <v>98</v>
      </c>
      <c r="M52">
        <v>50</v>
      </c>
      <c r="N52">
        <v>0</v>
      </c>
    </row>
    <row r="53" spans="1:14" x14ac:dyDescent="0.2">
      <c r="A53" s="2">
        <f t="shared" ca="1" si="0"/>
        <v>0.77562213047474915</v>
      </c>
      <c r="B53" s="2">
        <f t="shared" ca="1" si="1"/>
        <v>19</v>
      </c>
      <c r="C53" s="2">
        <v>52</v>
      </c>
      <c r="D53" s="2" t="s">
        <v>2</v>
      </c>
      <c r="E53" s="2">
        <v>79</v>
      </c>
      <c r="F53" s="3" t="str">
        <f t="shared" si="2"/>
        <v>中等</v>
      </c>
      <c r="H53" s="5" t="s">
        <v>34</v>
      </c>
      <c r="I53" s="5">
        <v>2380</v>
      </c>
      <c r="M53">
        <v>63</v>
      </c>
      <c r="N53">
        <v>2</v>
      </c>
    </row>
    <row r="54" spans="1:14" ht="15" thickBot="1" x14ac:dyDescent="0.25">
      <c r="A54" s="2">
        <f t="shared" ca="1" si="0"/>
        <v>6.6109120575634672E-2</v>
      </c>
      <c r="B54" s="2">
        <f t="shared" ca="1" si="1"/>
        <v>86</v>
      </c>
      <c r="C54" s="2">
        <v>53</v>
      </c>
      <c r="D54" s="2" t="s">
        <v>2</v>
      </c>
      <c r="E54" s="2">
        <v>71</v>
      </c>
      <c r="F54" s="3" t="str">
        <f t="shared" si="2"/>
        <v>中等</v>
      </c>
      <c r="H54" s="6" t="s">
        <v>47</v>
      </c>
      <c r="I54" s="6">
        <v>30</v>
      </c>
      <c r="M54">
        <v>76</v>
      </c>
      <c r="N54">
        <v>11</v>
      </c>
    </row>
    <row r="55" spans="1:14" x14ac:dyDescent="0.2">
      <c r="A55" s="2">
        <f t="shared" ca="1" si="0"/>
        <v>0.88634006305903068</v>
      </c>
      <c r="B55" s="2">
        <f t="shared" ca="1" si="1"/>
        <v>11</v>
      </c>
      <c r="C55" s="2">
        <v>54</v>
      </c>
      <c r="D55" s="2" t="s">
        <v>2</v>
      </c>
      <c r="E55" s="2">
        <v>82</v>
      </c>
      <c r="F55" s="3" t="str">
        <f t="shared" si="2"/>
        <v>良好</v>
      </c>
      <c r="M55">
        <v>89</v>
      </c>
      <c r="N55">
        <v>8</v>
      </c>
    </row>
    <row r="56" spans="1:14" x14ac:dyDescent="0.2">
      <c r="A56" s="2">
        <f t="shared" ca="1" si="0"/>
        <v>0.61437638316727672</v>
      </c>
      <c r="B56" s="2">
        <f t="shared" ca="1" si="1"/>
        <v>35</v>
      </c>
      <c r="C56" s="2">
        <v>55</v>
      </c>
      <c r="D56" s="2" t="s">
        <v>2</v>
      </c>
      <c r="E56" s="2">
        <v>78</v>
      </c>
      <c r="F56" s="3" t="str">
        <f t="shared" si="2"/>
        <v>中等</v>
      </c>
      <c r="M56">
        <v>102</v>
      </c>
      <c r="N56">
        <v>9</v>
      </c>
    </row>
    <row r="57" spans="1:14" x14ac:dyDescent="0.2">
      <c r="A57" s="2">
        <f t="shared" ca="1" si="0"/>
        <v>0.51260097810337224</v>
      </c>
      <c r="B57" s="2">
        <f t="shared" ca="1" si="1"/>
        <v>46</v>
      </c>
      <c r="C57" s="2">
        <v>56</v>
      </c>
      <c r="D57" s="2" t="s">
        <v>2</v>
      </c>
      <c r="E57" s="2">
        <v>87</v>
      </c>
      <c r="F57" s="3" t="str">
        <f t="shared" si="2"/>
        <v>良好</v>
      </c>
      <c r="M57" t="s">
        <v>32</v>
      </c>
      <c r="N57">
        <v>0</v>
      </c>
    </row>
    <row r="58" spans="1:14" x14ac:dyDescent="0.2">
      <c r="A58" s="2">
        <f t="shared" ca="1" si="0"/>
        <v>0.11695838014825488</v>
      </c>
      <c r="B58" s="2">
        <f t="shared" ca="1" si="1"/>
        <v>80</v>
      </c>
      <c r="C58" s="2">
        <v>57</v>
      </c>
      <c r="D58" s="2" t="s">
        <v>2</v>
      </c>
      <c r="E58" s="2">
        <v>74</v>
      </c>
      <c r="F58" s="3" t="str">
        <f t="shared" si="2"/>
        <v>中等</v>
      </c>
    </row>
    <row r="59" spans="1:14" x14ac:dyDescent="0.2">
      <c r="A59" s="2">
        <f t="shared" ca="1" si="0"/>
        <v>0.38977392367859487</v>
      </c>
      <c r="B59" s="2">
        <f t="shared" ca="1" si="1"/>
        <v>55</v>
      </c>
      <c r="C59" s="2">
        <v>58</v>
      </c>
      <c r="D59" s="2" t="s">
        <v>2</v>
      </c>
      <c r="E59" s="2">
        <v>81</v>
      </c>
      <c r="F59" s="3" t="str">
        <f t="shared" si="2"/>
        <v>良好</v>
      </c>
    </row>
    <row r="60" spans="1:14" x14ac:dyDescent="0.2">
      <c r="A60" s="2">
        <f t="shared" ca="1" si="0"/>
        <v>0.10414574733940407</v>
      </c>
      <c r="B60" s="2">
        <f t="shared" ca="1" si="1"/>
        <v>82</v>
      </c>
      <c r="C60" s="2">
        <v>59</v>
      </c>
      <c r="D60" s="2" t="s">
        <v>2</v>
      </c>
      <c r="E60" s="2">
        <v>87</v>
      </c>
      <c r="F60" s="3" t="str">
        <f t="shared" si="2"/>
        <v>良好</v>
      </c>
    </row>
    <row r="61" spans="1:14" x14ac:dyDescent="0.2">
      <c r="A61" s="2">
        <f t="shared" ca="1" si="0"/>
        <v>0.15618683963950086</v>
      </c>
      <c r="B61" s="2">
        <f t="shared" ca="1" si="1"/>
        <v>77</v>
      </c>
      <c r="C61" s="2">
        <v>60</v>
      </c>
      <c r="D61" s="2" t="s">
        <v>2</v>
      </c>
      <c r="E61" s="2">
        <v>70</v>
      </c>
      <c r="F61" s="3" t="str">
        <f t="shared" si="2"/>
        <v>中等</v>
      </c>
    </row>
    <row r="62" spans="1:14" x14ac:dyDescent="0.2">
      <c r="A62" s="2">
        <f t="shared" ca="1" si="0"/>
        <v>0.85902606958866423</v>
      </c>
      <c r="B62" s="2">
        <f t="shared" ca="1" si="1"/>
        <v>13</v>
      </c>
      <c r="C62" s="2">
        <v>61</v>
      </c>
      <c r="D62" s="2" t="s">
        <v>2</v>
      </c>
      <c r="E62" s="2">
        <v>67</v>
      </c>
      <c r="F62" s="3" t="str">
        <f t="shared" si="2"/>
        <v>及格</v>
      </c>
    </row>
    <row r="63" spans="1:14" x14ac:dyDescent="0.2">
      <c r="A63" s="2">
        <f t="shared" ca="1" si="0"/>
        <v>0.42226717840976336</v>
      </c>
      <c r="B63" s="2">
        <f t="shared" ca="1" si="1"/>
        <v>53</v>
      </c>
      <c r="C63" s="2">
        <v>62</v>
      </c>
      <c r="D63" s="2" t="s">
        <v>2</v>
      </c>
      <c r="E63" s="2">
        <v>87</v>
      </c>
      <c r="F63" s="3" t="str">
        <f t="shared" si="2"/>
        <v>良好</v>
      </c>
    </row>
    <row r="64" spans="1:14" x14ac:dyDescent="0.2">
      <c r="A64" s="2">
        <f t="shared" ca="1" si="0"/>
        <v>0.78751490074882902</v>
      </c>
      <c r="B64" s="2">
        <f t="shared" ca="1" si="1"/>
        <v>18</v>
      </c>
      <c r="C64" s="2">
        <v>63</v>
      </c>
      <c r="D64" s="2" t="s">
        <v>2</v>
      </c>
      <c r="E64" s="2">
        <v>76</v>
      </c>
      <c r="F64" s="3" t="str">
        <f t="shared" si="2"/>
        <v>中等</v>
      </c>
    </row>
    <row r="65" spans="1:6" x14ac:dyDescent="0.2">
      <c r="A65" s="2">
        <f t="shared" ca="1" si="0"/>
        <v>4.3332543906231535E-3</v>
      </c>
      <c r="B65" s="2">
        <f t="shared" ca="1" si="1"/>
        <v>90</v>
      </c>
      <c r="C65" s="2">
        <v>64</v>
      </c>
      <c r="D65" s="2" t="s">
        <v>2</v>
      </c>
      <c r="E65" s="2">
        <v>83</v>
      </c>
      <c r="F65" s="3" t="str">
        <f t="shared" si="2"/>
        <v>良好</v>
      </c>
    </row>
    <row r="66" spans="1:6" x14ac:dyDescent="0.2">
      <c r="A66" s="2">
        <f t="shared" ca="1" si="0"/>
        <v>0.455501160170252</v>
      </c>
      <c r="B66" s="2">
        <f t="shared" ca="1" si="1"/>
        <v>51</v>
      </c>
      <c r="C66" s="2">
        <v>65</v>
      </c>
      <c r="D66" s="2" t="s">
        <v>2</v>
      </c>
      <c r="E66" s="2">
        <v>90</v>
      </c>
      <c r="F66" s="3" t="str">
        <f t="shared" si="2"/>
        <v>优秀</v>
      </c>
    </row>
    <row r="67" spans="1:6" x14ac:dyDescent="0.2">
      <c r="A67" s="2">
        <f t="shared" ref="A67:A91" ca="1" si="10">RAND()</f>
        <v>0.80670404798574158</v>
      </c>
      <c r="B67" s="2">
        <f t="shared" ref="B67:B91" ca="1" si="11">RANK(A67,A:A)</f>
        <v>14</v>
      </c>
      <c r="C67" s="2">
        <v>66</v>
      </c>
      <c r="D67" s="2" t="s">
        <v>2</v>
      </c>
      <c r="E67" s="2">
        <v>94</v>
      </c>
      <c r="F67" s="3" t="str">
        <f t="shared" ref="F67:F91" si="12">IF(E67&gt;=90,"优秀",IF(E67&gt;=80,"良好",IF(E67&gt;=70,"中等",IF(E67&gt;=60,"及格","不及格"))))</f>
        <v>优秀</v>
      </c>
    </row>
    <row r="68" spans="1:6" x14ac:dyDescent="0.2">
      <c r="A68" s="2">
        <f t="shared" ca="1" si="10"/>
        <v>0.26693088130889664</v>
      </c>
      <c r="B68" s="2">
        <f t="shared" ca="1" si="11"/>
        <v>69</v>
      </c>
      <c r="C68" s="2">
        <v>67</v>
      </c>
      <c r="D68" s="2" t="s">
        <v>2</v>
      </c>
      <c r="E68" s="2">
        <v>97</v>
      </c>
      <c r="F68" s="3" t="str">
        <f t="shared" si="12"/>
        <v>优秀</v>
      </c>
    </row>
    <row r="69" spans="1:6" x14ac:dyDescent="0.2">
      <c r="A69" s="2">
        <f t="shared" ca="1" si="10"/>
        <v>0.89324589301330071</v>
      </c>
      <c r="B69" s="2">
        <f t="shared" ca="1" si="11"/>
        <v>10</v>
      </c>
      <c r="C69" s="2">
        <v>68</v>
      </c>
      <c r="D69" s="2" t="s">
        <v>2</v>
      </c>
      <c r="E69" s="2">
        <v>89</v>
      </c>
      <c r="F69" s="3" t="str">
        <f t="shared" si="12"/>
        <v>良好</v>
      </c>
    </row>
    <row r="70" spans="1:6" x14ac:dyDescent="0.2">
      <c r="A70" s="2">
        <f t="shared" ca="1" si="10"/>
        <v>0.31604172203651493</v>
      </c>
      <c r="B70" s="2">
        <f t="shared" ca="1" si="11"/>
        <v>64</v>
      </c>
      <c r="C70" s="2">
        <v>69</v>
      </c>
      <c r="D70" s="2" t="s">
        <v>2</v>
      </c>
      <c r="E70" s="2">
        <v>86</v>
      </c>
      <c r="F70" s="3" t="str">
        <f t="shared" si="12"/>
        <v>良好</v>
      </c>
    </row>
    <row r="71" spans="1:6" x14ac:dyDescent="0.2">
      <c r="A71" s="2">
        <f t="shared" ca="1" si="10"/>
        <v>0.21010088744961797</v>
      </c>
      <c r="B71" s="2">
        <f t="shared" ca="1" si="11"/>
        <v>74</v>
      </c>
      <c r="C71" s="2">
        <v>70</v>
      </c>
      <c r="D71" s="2" t="s">
        <v>2</v>
      </c>
      <c r="E71" s="2">
        <v>70</v>
      </c>
      <c r="F71" s="3" t="str">
        <f t="shared" si="12"/>
        <v>中等</v>
      </c>
    </row>
    <row r="72" spans="1:6" x14ac:dyDescent="0.2">
      <c r="A72" s="2">
        <f t="shared" ca="1" si="10"/>
        <v>0.61446174160018874</v>
      </c>
      <c r="B72" s="2">
        <f t="shared" ca="1" si="11"/>
        <v>34</v>
      </c>
      <c r="C72" s="2">
        <v>71</v>
      </c>
      <c r="D72" s="2" t="s">
        <v>2</v>
      </c>
      <c r="E72" s="2">
        <v>77</v>
      </c>
      <c r="F72" s="3" t="str">
        <f t="shared" si="12"/>
        <v>中等</v>
      </c>
    </row>
    <row r="73" spans="1:6" x14ac:dyDescent="0.2">
      <c r="A73" s="2">
        <f t="shared" ca="1" si="10"/>
        <v>0.74090495579584759</v>
      </c>
      <c r="B73" s="2">
        <f t="shared" ca="1" si="11"/>
        <v>26</v>
      </c>
      <c r="C73" s="2">
        <v>72</v>
      </c>
      <c r="D73" s="2" t="s">
        <v>2</v>
      </c>
      <c r="E73" s="2">
        <v>89</v>
      </c>
      <c r="F73" s="3" t="str">
        <f t="shared" si="12"/>
        <v>良好</v>
      </c>
    </row>
    <row r="74" spans="1:6" x14ac:dyDescent="0.2">
      <c r="A74" s="2">
        <f t="shared" ca="1" si="10"/>
        <v>0.86360894345819383</v>
      </c>
      <c r="B74" s="2">
        <f t="shared" ca="1" si="11"/>
        <v>12</v>
      </c>
      <c r="C74" s="2">
        <v>73</v>
      </c>
      <c r="D74" s="2" t="s">
        <v>2</v>
      </c>
      <c r="E74" s="2">
        <v>85</v>
      </c>
      <c r="F74" s="3" t="str">
        <f t="shared" si="12"/>
        <v>良好</v>
      </c>
    </row>
    <row r="75" spans="1:6" x14ac:dyDescent="0.2">
      <c r="A75" s="2">
        <f t="shared" ca="1" si="10"/>
        <v>0.34564185244695955</v>
      </c>
      <c r="B75" s="2">
        <f t="shared" ca="1" si="11"/>
        <v>61</v>
      </c>
      <c r="C75" s="2">
        <v>74</v>
      </c>
      <c r="D75" s="2" t="s">
        <v>2</v>
      </c>
      <c r="E75" s="2">
        <v>76</v>
      </c>
      <c r="F75" s="3" t="str">
        <f t="shared" si="12"/>
        <v>中等</v>
      </c>
    </row>
    <row r="76" spans="1:6" x14ac:dyDescent="0.2">
      <c r="A76" s="2">
        <f t="shared" ca="1" si="10"/>
        <v>0.90581086517517984</v>
      </c>
      <c r="B76" s="2">
        <f t="shared" ca="1" si="11"/>
        <v>9</v>
      </c>
      <c r="C76" s="2">
        <v>75</v>
      </c>
      <c r="D76" s="2" t="s">
        <v>2</v>
      </c>
      <c r="E76" s="2">
        <v>76</v>
      </c>
      <c r="F76" s="3" t="str">
        <f t="shared" si="12"/>
        <v>中等</v>
      </c>
    </row>
    <row r="77" spans="1:6" x14ac:dyDescent="0.2">
      <c r="A77" s="2">
        <f t="shared" ca="1" si="10"/>
        <v>0.45209524449406913</v>
      </c>
      <c r="B77" s="2">
        <f t="shared" ca="1" si="11"/>
        <v>52</v>
      </c>
      <c r="C77" s="2">
        <v>76</v>
      </c>
      <c r="D77" s="2" t="s">
        <v>2</v>
      </c>
      <c r="E77" s="2">
        <v>90</v>
      </c>
      <c r="F77" s="3" t="str">
        <f t="shared" si="12"/>
        <v>优秀</v>
      </c>
    </row>
    <row r="78" spans="1:6" x14ac:dyDescent="0.2">
      <c r="A78" s="2">
        <f t="shared" ca="1" si="10"/>
        <v>0.10170791983877892</v>
      </c>
      <c r="B78" s="2">
        <f t="shared" ca="1" si="11"/>
        <v>84</v>
      </c>
      <c r="C78" s="2">
        <v>77</v>
      </c>
      <c r="D78" s="2" t="s">
        <v>2</v>
      </c>
      <c r="E78" s="2">
        <v>87</v>
      </c>
      <c r="F78" s="3" t="str">
        <f t="shared" si="12"/>
        <v>良好</v>
      </c>
    </row>
    <row r="79" spans="1:6" x14ac:dyDescent="0.2">
      <c r="A79" s="2">
        <f t="shared" ca="1" si="10"/>
        <v>0.65285074602786364</v>
      </c>
      <c r="B79" s="2">
        <f t="shared" ca="1" si="11"/>
        <v>31</v>
      </c>
      <c r="C79" s="2">
        <v>78</v>
      </c>
      <c r="D79" s="2" t="s">
        <v>2</v>
      </c>
      <c r="E79" s="2">
        <v>82</v>
      </c>
      <c r="F79" s="3" t="str">
        <f t="shared" si="12"/>
        <v>良好</v>
      </c>
    </row>
    <row r="80" spans="1:6" x14ac:dyDescent="0.2">
      <c r="A80" s="2">
        <f t="shared" ca="1" si="10"/>
        <v>0.60404562339966483</v>
      </c>
      <c r="B80" s="2">
        <f t="shared" ca="1" si="11"/>
        <v>37</v>
      </c>
      <c r="C80" s="2">
        <v>79</v>
      </c>
      <c r="D80" s="2" t="s">
        <v>2</v>
      </c>
      <c r="E80" s="2">
        <v>75</v>
      </c>
      <c r="F80" s="3" t="str">
        <f t="shared" si="12"/>
        <v>中等</v>
      </c>
    </row>
    <row r="81" spans="1:6" x14ac:dyDescent="0.2">
      <c r="A81" s="2">
        <f t="shared" ca="1" si="10"/>
        <v>0.30308001397586093</v>
      </c>
      <c r="B81" s="2">
        <f t="shared" ca="1" si="11"/>
        <v>65</v>
      </c>
      <c r="C81" s="2">
        <v>80</v>
      </c>
      <c r="D81" s="2" t="s">
        <v>2</v>
      </c>
      <c r="E81" s="2">
        <v>72</v>
      </c>
      <c r="F81" s="3" t="str">
        <f t="shared" si="12"/>
        <v>中等</v>
      </c>
    </row>
    <row r="82" spans="1:6" x14ac:dyDescent="0.2">
      <c r="A82" s="2">
        <f t="shared" ca="1" si="10"/>
        <v>0.10381284753803732</v>
      </c>
      <c r="B82" s="2">
        <f t="shared" ca="1" si="11"/>
        <v>83</v>
      </c>
      <c r="C82" s="2">
        <v>81</v>
      </c>
      <c r="D82" s="2" t="s">
        <v>2</v>
      </c>
      <c r="E82" s="2">
        <v>72</v>
      </c>
      <c r="F82" s="3" t="str">
        <f t="shared" si="12"/>
        <v>中等</v>
      </c>
    </row>
    <row r="83" spans="1:6" x14ac:dyDescent="0.2">
      <c r="A83" s="2">
        <f t="shared" ca="1" si="10"/>
        <v>0.60326576678271771</v>
      </c>
      <c r="B83" s="2">
        <f t="shared" ca="1" si="11"/>
        <v>38</v>
      </c>
      <c r="C83" s="2">
        <v>82</v>
      </c>
      <c r="D83" s="2" t="s">
        <v>2</v>
      </c>
      <c r="E83" s="2">
        <v>71</v>
      </c>
      <c r="F83" s="3" t="str">
        <f t="shared" si="12"/>
        <v>中等</v>
      </c>
    </row>
    <row r="84" spans="1:6" x14ac:dyDescent="0.2">
      <c r="A84" s="2">
        <f t="shared" ca="1" si="10"/>
        <v>0.13491971550754467</v>
      </c>
      <c r="B84" s="2">
        <f t="shared" ca="1" si="11"/>
        <v>78</v>
      </c>
      <c r="C84" s="2">
        <v>83</v>
      </c>
      <c r="D84" s="2" t="s">
        <v>2</v>
      </c>
      <c r="E84" s="2">
        <v>62</v>
      </c>
      <c r="F84" s="3" t="str">
        <f t="shared" si="12"/>
        <v>及格</v>
      </c>
    </row>
    <row r="85" spans="1:6" x14ac:dyDescent="0.2">
      <c r="A85" s="2">
        <f t="shared" ca="1" si="10"/>
        <v>0.97212270077791219</v>
      </c>
      <c r="B85" s="2">
        <f t="shared" ca="1" si="11"/>
        <v>2</v>
      </c>
      <c r="C85" s="2">
        <v>84</v>
      </c>
      <c r="D85" s="2" t="s">
        <v>2</v>
      </c>
      <c r="E85" s="2">
        <v>90</v>
      </c>
      <c r="F85" s="3" t="str">
        <f t="shared" si="12"/>
        <v>优秀</v>
      </c>
    </row>
    <row r="86" spans="1:6" x14ac:dyDescent="0.2">
      <c r="A86" s="2">
        <f t="shared" ca="1" si="10"/>
        <v>0.74153683210473953</v>
      </c>
      <c r="B86" s="2">
        <f t="shared" ca="1" si="11"/>
        <v>25</v>
      </c>
      <c r="C86" s="2">
        <v>85</v>
      </c>
      <c r="D86" s="2" t="s">
        <v>1</v>
      </c>
      <c r="E86" s="2">
        <v>72</v>
      </c>
      <c r="F86" s="3" t="str">
        <f t="shared" si="12"/>
        <v>中等</v>
      </c>
    </row>
    <row r="87" spans="1:6" x14ac:dyDescent="0.2">
      <c r="A87" s="2">
        <f t="shared" ca="1" si="10"/>
        <v>0.10911253100912444</v>
      </c>
      <c r="B87" s="2">
        <f t="shared" ca="1" si="11"/>
        <v>81</v>
      </c>
      <c r="C87" s="2">
        <v>86</v>
      </c>
      <c r="D87" s="2" t="s">
        <v>1</v>
      </c>
      <c r="E87" s="2">
        <v>83</v>
      </c>
      <c r="F87" s="3" t="str">
        <f t="shared" si="12"/>
        <v>良好</v>
      </c>
    </row>
    <row r="88" spans="1:6" x14ac:dyDescent="0.2">
      <c r="A88" s="2">
        <f t="shared" ca="1" si="10"/>
        <v>0.23450226302451638</v>
      </c>
      <c r="B88" s="2">
        <f t="shared" ca="1" si="11"/>
        <v>73</v>
      </c>
      <c r="C88" s="2">
        <v>87</v>
      </c>
      <c r="D88" s="2" t="s">
        <v>1</v>
      </c>
      <c r="E88" s="2">
        <v>90</v>
      </c>
      <c r="F88" s="3" t="str">
        <f t="shared" si="12"/>
        <v>优秀</v>
      </c>
    </row>
    <row r="89" spans="1:6" x14ac:dyDescent="0.2">
      <c r="A89" s="2">
        <f t="shared" ca="1" si="10"/>
        <v>0.74414728085305493</v>
      </c>
      <c r="B89" s="2">
        <f t="shared" ca="1" si="11"/>
        <v>24</v>
      </c>
      <c r="C89" s="2">
        <v>88</v>
      </c>
      <c r="D89" s="2" t="s">
        <v>1</v>
      </c>
      <c r="E89" s="2">
        <v>73</v>
      </c>
      <c r="F89" s="3" t="str">
        <f t="shared" si="12"/>
        <v>中等</v>
      </c>
    </row>
    <row r="90" spans="1:6" x14ac:dyDescent="0.2">
      <c r="A90" s="2">
        <f t="shared" ca="1" si="10"/>
        <v>0.9148461319683322</v>
      </c>
      <c r="B90" s="2">
        <f t="shared" ca="1" si="11"/>
        <v>8</v>
      </c>
      <c r="C90" s="2">
        <v>89</v>
      </c>
      <c r="D90" s="2" t="s">
        <v>1</v>
      </c>
      <c r="E90" s="2">
        <v>84</v>
      </c>
      <c r="F90" s="3" t="str">
        <f t="shared" si="12"/>
        <v>良好</v>
      </c>
    </row>
    <row r="91" spans="1:6" x14ac:dyDescent="0.2">
      <c r="A91" s="2">
        <f t="shared" ca="1" si="10"/>
        <v>0.20261743976377389</v>
      </c>
      <c r="B91" s="2">
        <f t="shared" ca="1" si="11"/>
        <v>75</v>
      </c>
      <c r="C91" s="2">
        <v>90</v>
      </c>
      <c r="D91" s="2" t="s">
        <v>1</v>
      </c>
      <c r="E91" s="2">
        <v>92</v>
      </c>
      <c r="F91" s="3" t="str">
        <f t="shared" si="12"/>
        <v>优秀</v>
      </c>
    </row>
    <row r="92" spans="1:6" x14ac:dyDescent="0.2">
      <c r="D92" s="2" t="s">
        <v>28</v>
      </c>
      <c r="E92" s="2">
        <f>MIN(E2:E91)</f>
        <v>38</v>
      </c>
    </row>
    <row r="93" spans="1:6" x14ac:dyDescent="0.2">
      <c r="D93" s="2" t="s">
        <v>29</v>
      </c>
      <c r="E93" s="2">
        <f>MAX(E3:E92)</f>
        <v>100</v>
      </c>
    </row>
    <row r="94" spans="1:6" x14ac:dyDescent="0.2">
      <c r="D94" s="2" t="s">
        <v>30</v>
      </c>
      <c r="E94" s="2">
        <f>ROUNDUP((E93-E92)/5,0)</f>
        <v>13</v>
      </c>
    </row>
  </sheetData>
  <sortState xmlns:xlrd2="http://schemas.microsoft.com/office/spreadsheetml/2017/richdata2" ref="M52:M56">
    <sortCondition ref="M52"/>
  </sortState>
  <phoneticPr fontId="1" type="noConversion"/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Wang</dc:creator>
  <cp:lastModifiedBy>星空 余事</cp:lastModifiedBy>
  <dcterms:created xsi:type="dcterms:W3CDTF">2015-06-05T18:19:34Z</dcterms:created>
  <dcterms:modified xsi:type="dcterms:W3CDTF">2025-05-29T10:28:32Z</dcterms:modified>
</cp:coreProperties>
</file>