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-OR\Semester_1\Algorithmic_Methods_In_NLP\Projects\"/>
    </mc:Choice>
  </mc:AlternateContent>
  <xr:revisionPtr revIDLastSave="0" documentId="13_ncr:1_{4E18C197-FE12-4D6C-9C4D-049B051D3E35}" xr6:coauthVersionLast="40" xr6:coauthVersionMax="40" xr10:uidLastSave="{00000000-0000-0000-0000-000000000000}"/>
  <bookViews>
    <workbookView xWindow="0" yWindow="0" windowWidth="23040" windowHeight="8988" activeTab="3" xr2:uid="{69BA152A-9E89-40E5-8C58-18818549695E}"/>
  </bookViews>
  <sheets>
    <sheet name="Answer Report 1" sheetId="3" r:id="rId1"/>
    <sheet name="Sensitivity Report 1" sheetId="4" r:id="rId2"/>
    <sheet name="Limits Report 1" sheetId="5" r:id="rId3"/>
    <sheet name="Sheet1" sheetId="1" r:id="rId4"/>
    <sheet name="Sheet2" sheetId="2" r:id="rId5"/>
  </sheets>
  <definedNames>
    <definedName name="solver_adj" localSheetId="3" hidden="1">Sheet1!$B$14:$E$14</definedName>
    <definedName name="solver_cvg" localSheetId="3" hidden="1">0.00001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Sheet1!$B$14:$E$14</definedName>
    <definedName name="solver_lhs2" localSheetId="3" hidden="1">Sheet1!$B$14:$E$14</definedName>
    <definedName name="solver_lhs3" localSheetId="3" hidden="1">Sheet1!$B$20</definedName>
    <definedName name="solver_lhs4" localSheetId="3" hidden="1">Sheet1!$B$20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Sheet1!$B$21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2</definedName>
    <definedName name="solver_rel4" localSheetId="3" hidden="1">2</definedName>
    <definedName name="solver_rhs1" localSheetId="3" hidden="1">1</definedName>
    <definedName name="solver_rhs2" localSheetId="3" hidden="1">0</definedName>
    <definedName name="solver_rhs3" localSheetId="3" hidden="1">1</definedName>
    <definedName name="solver_rhs4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G4" i="1" l="1"/>
  <c r="L23" i="1"/>
  <c r="K23" i="1"/>
  <c r="J23" i="1"/>
  <c r="I23" i="1"/>
  <c r="C8" i="2"/>
  <c r="D8" i="2"/>
  <c r="C9" i="2"/>
  <c r="D9" i="2"/>
  <c r="H13" i="1"/>
  <c r="K19" i="1"/>
  <c r="H4" i="1"/>
  <c r="I4" i="1"/>
  <c r="J4" i="1"/>
  <c r="M13" i="1"/>
  <c r="N13" i="1"/>
  <c r="O13" i="1"/>
  <c r="L13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M2" i="1"/>
  <c r="N2" i="1"/>
  <c r="O2" i="1"/>
  <c r="L2" i="1"/>
  <c r="C19" i="1"/>
  <c r="D19" i="1"/>
  <c r="E19" i="1"/>
  <c r="B19" i="1"/>
  <c r="B20" i="1"/>
  <c r="E17" i="1"/>
  <c r="E18" i="1" s="1"/>
  <c r="D17" i="1"/>
  <c r="D18" i="1" s="1"/>
  <c r="C17" i="1"/>
  <c r="C18" i="1" s="1"/>
  <c r="J7" i="1"/>
  <c r="I7" i="1"/>
  <c r="H7" i="1"/>
  <c r="G7" i="1"/>
  <c r="J6" i="1"/>
  <c r="I6" i="1"/>
  <c r="H6" i="1"/>
  <c r="G6" i="1"/>
  <c r="J5" i="1"/>
  <c r="H5" i="1"/>
  <c r="I5" i="1"/>
  <c r="C15" i="1"/>
  <c r="D15" i="1"/>
  <c r="E15" i="1"/>
  <c r="B15" i="1"/>
  <c r="I24" i="1" l="1"/>
  <c r="F18" i="1" s="1"/>
  <c r="G13" i="1"/>
  <c r="B17" i="1"/>
  <c r="F19" i="1"/>
  <c r="B18" i="1" l="1"/>
  <c r="B21" i="1"/>
</calcChain>
</file>

<file path=xl/sharedStrings.xml><?xml version="1.0" encoding="utf-8"?>
<sst xmlns="http://schemas.openxmlformats.org/spreadsheetml/2006/main" count="172" uniqueCount="91">
  <si>
    <t>Stock</t>
  </si>
  <si>
    <t>A</t>
  </si>
  <si>
    <t>B</t>
  </si>
  <si>
    <t>C</t>
  </si>
  <si>
    <t>D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</si>
  <si>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</si>
  <si>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</si>
  <si>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</si>
  <si>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</si>
  <si>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</si>
  <si>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</si>
  <si>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</si>
  <si>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</si>
  <si>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</si>
  <si>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ri10</t>
  </si>
  <si>
    <t>Mean</t>
  </si>
  <si>
    <t>Xi</t>
  </si>
  <si>
    <t>F2(x)</t>
  </si>
  <si>
    <t>F1(X)</t>
  </si>
  <si>
    <t>STD</t>
  </si>
  <si>
    <t>SumX</t>
  </si>
  <si>
    <t>Final equation</t>
  </si>
  <si>
    <t>alpha</t>
  </si>
  <si>
    <t>Array 1</t>
  </si>
  <si>
    <t>Array 2</t>
  </si>
  <si>
    <t>Formula</t>
  </si>
  <si>
    <t>Description</t>
  </si>
  <si>
    <t>Results</t>
  </si>
  <si>
    <t>'=MMULT(A2:B3,A5:B6)</t>
  </si>
  <si>
    <t>The results should be 2, 14, 6, and 4, in cells C8, C9, D8, and D9.</t>
  </si>
  <si>
    <t>Microsoft Excel 16.0 Answer Report</t>
  </si>
  <si>
    <t>Worksheet: [Final_Project.xlsx]Sheet1</t>
  </si>
  <si>
    <t>Report Created: 12/11/2018 12:47:03 AM</t>
  </si>
  <si>
    <t>Result: Solver found a solution.  All Constraints and optimality conditions are satisfied.</t>
  </si>
  <si>
    <t>Solver Engine</t>
  </si>
  <si>
    <t>Engine: GRG Nonlinear</t>
  </si>
  <si>
    <t>Solution Time: 0.047 Seconds.</t>
  </si>
  <si>
    <t>Iterations: 4 Subproblems: 0</t>
  </si>
  <si>
    <t>Solver Options</t>
  </si>
  <si>
    <t>Max Time Unlimited,  Iterations Unlimited, Precision 0.000001, Use Automatic Scaling</t>
  </si>
  <si>
    <t xml:space="preserve"> Convergence 0.00001,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</si>
  <si>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</si>
  <si>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</si>
  <si>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</si>
  <si>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</si>
  <si>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</si>
  <si>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</si>
  <si>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</si>
  <si>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</si>
  <si>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</si>
  <si>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</si>
  <si>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Status</t>
  </si>
  <si>
    <t>Slack</t>
  </si>
  <si>
    <t>$B$21</t>
  </si>
  <si>
    <t>Final equation A</t>
  </si>
  <si>
    <t>$B$14</t>
  </si>
  <si>
    <t>Xi A</t>
  </si>
  <si>
    <t>Contin</t>
  </si>
  <si>
    <t>$C$14</t>
  </si>
  <si>
    <t>Xi B</t>
  </si>
  <si>
    <t>$D$14</t>
  </si>
  <si>
    <t>Xi C</t>
  </si>
  <si>
    <t>$E$14</t>
  </si>
  <si>
    <t>Xi D</t>
  </si>
  <si>
    <t>$B$20</t>
  </si>
  <si>
    <t>SumX A</t>
  </si>
  <si>
    <t>$B$20=1</t>
  </si>
  <si>
    <t>Binding</t>
  </si>
  <si>
    <t>$B$14&lt;=1</t>
  </si>
  <si>
    <t>Not Binding</t>
  </si>
  <si>
    <t>$C$14&lt;=1</t>
  </si>
  <si>
    <t>$D$14&lt;=1</t>
  </si>
  <si>
    <t>$E$14&lt;=1</t>
  </si>
  <si>
    <t>$B$14&gt;=0</t>
  </si>
  <si>
    <t>$C$14&gt;=0</t>
  </si>
  <si>
    <t>$D$14&gt;=0</t>
  </si>
  <si>
    <t>$E$14&gt;=0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</si>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</sst>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363636"/>
      <name val="Segoe UI"/>
      <family val="2"/>
    </font>
    <font>
      <b/>
      <sz val="17.600000000000001"/>
      <color rgb="FF393939"/>
      <name val="Segoe UI"/>
      <family val="2"/>
    </font>
    <font>
      <sz val="17.600000000000001"/>
      <color rgb="FF2F2F2F"/>
      <name val="Segoe UI"/>
      <family val="2"/>
    </font>
    <font>
      <b/>
      <sz val="17.600000000000001"/>
      <color rgb="FF2F2F2F"/>
      <name val="Segoe UI"/>
      <family val="2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5" xfId="0" applyFill="1" applyBorder="1" applyAlignment="1"/>
    <xf numFmtId="0" fontId="6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4F73-84F5-4CD1-9E4A-3119411305C1}">
  <dimension ref="A1:G37"/>
  <sheetViews>
    <sheetView showGridLines="0" topLeftCell="A16" workbookViewId="0">
      <selection activeCell="A43" sqref="A43"/>
    </sheetView>
  </sheetViews>
  <sheetFormatPr defaultRowHeight="14.4" x14ac:dyDescent="0.3"/>
  <cols>
    <col min="1" max="1" width="2.33203125" customWidth="1"/>
    <col min="2" max="2" width="6.21875" bestFit="1" customWidth="1"/>
    <col min="3" max="3" width="14.109375" bestFit="1" customWidth="1"/>
    <col min="4" max="5" width="12.6640625" bestFit="1" customWidth="1"/>
    <col min="6" max="6" width="10.44140625" bestFit="1" customWidth="1"/>
    <col min="7" max="7" width="12" bestFit="1" customWidth="1"/>
  </cols>
  <sheetData>
    <row r="1" spans="1:5" x14ac:dyDescent="0.3">
      <c r="A1" s="7" t="s">
        <v>30</v>
      </c>
    </row>
    <row r="2" spans="1:5" x14ac:dyDescent="0.3">
      <c r="A2" s="7" t="s">
        <v>31</v>
      </c>
    </row>
    <row r="3" spans="1:5" x14ac:dyDescent="0.3">
      <c r="A3" s="7" t="s">
        <v>32</v>
      </c>
    </row>
    <row r="4" spans="1:5" x14ac:dyDescent="0.3">
      <c r="A4" s="7" t="s">
        <v>33</v>
      </c>
    </row>
    <row r="5" spans="1:5" x14ac:dyDescent="0.3">
      <c r="A5" s="7" t="s">
        <v>34</v>
      </c>
    </row>
    <row r="6" spans="1:5" x14ac:dyDescent="0.3">
      <c r="A6" s="7"/>
      <c r="B6" t="s">
        <v>35</v>
      </c>
    </row>
    <row r="7" spans="1:5" x14ac:dyDescent="0.3">
      <c r="A7" s="7"/>
      <c r="B7" t="s">
        <v>36</v>
      </c>
    </row>
    <row r="8" spans="1:5" x14ac:dyDescent="0.3">
      <c r="A8" s="7"/>
      <c r="B8" t="s">
        <v>37</v>
      </c>
    </row>
    <row r="9" spans="1:5" x14ac:dyDescent="0.3">
      <c r="A9" s="7" t="s">
        <v>38</v>
      </c>
    </row>
    <row r="10" spans="1:5" x14ac:dyDescent="0.3">
      <c r="B10" t="s">
        <v>39</v>
      </c>
    </row>
    <row r="11" spans="1:5" x14ac:dyDescent="0.3">
      <c r="B11" t="s">
        <v>40</v>
      </c>
    </row>
    <row r="12" spans="1:5" x14ac:dyDescent="0.3">
      <c r="B12" t="s">
        <v>41</v>
      </c>
    </row>
    <row r="14" spans="1:5" ht="15" thickBot="1" x14ac:dyDescent="0.35">
      <c r="A14" t="s">
        <v>42</v>
      </c>
    </row>
    <row r="15" spans="1:5" ht="15" thickBot="1" x14ac:dyDescent="0.35">
      <c r="B15" s="9" t="s">
        <v>43</v>
      </c>
      <c r="C15" s="9" t="s">
        <v>44</v>
      </c>
      <c r="D15" s="9" t="s">
        <v>45</v>
      </c>
      <c r="E15" s="9" t="s">
        <v>46</v>
      </c>
    </row>
    <row r="16" spans="1:5" ht="15" thickBot="1" x14ac:dyDescent="0.35">
      <c r="B16" s="8" t="s">
        <v>53</v>
      </c>
      <c r="C16" s="8" t="s">
        <v>54</v>
      </c>
      <c r="D16" s="11">
        <v>-2.8049314914466925E-2</v>
      </c>
      <c r="E16" s="11">
        <v>-3.4343973794191206E-2</v>
      </c>
    </row>
    <row r="19" spans="1:7" ht="15" thickBot="1" x14ac:dyDescent="0.35">
      <c r="A19" t="s">
        <v>47</v>
      </c>
    </row>
    <row r="20" spans="1:7" ht="15" thickBot="1" x14ac:dyDescent="0.35">
      <c r="B20" s="9" t="s">
        <v>43</v>
      </c>
      <c r="C20" s="9" t="s">
        <v>44</v>
      </c>
      <c r="D20" s="9" t="s">
        <v>45</v>
      </c>
      <c r="E20" s="9" t="s">
        <v>46</v>
      </c>
      <c r="F20" s="9" t="s">
        <v>48</v>
      </c>
    </row>
    <row r="21" spans="1:7" x14ac:dyDescent="0.3">
      <c r="B21" s="10" t="s">
        <v>55</v>
      </c>
      <c r="C21" s="10" t="s">
        <v>56</v>
      </c>
      <c r="D21" s="12">
        <v>7.5134039338932687E-2</v>
      </c>
      <c r="E21" s="12">
        <v>0.78233490666227579</v>
      </c>
      <c r="F21" s="10" t="s">
        <v>57</v>
      </c>
    </row>
    <row r="22" spans="1:7" x14ac:dyDescent="0.3">
      <c r="B22" s="10" t="s">
        <v>58</v>
      </c>
      <c r="C22" s="10" t="s">
        <v>59</v>
      </c>
      <c r="D22" s="12">
        <v>0.92486691808590615</v>
      </c>
      <c r="E22" s="12">
        <v>0.21766606974156416</v>
      </c>
      <c r="F22" s="10" t="s">
        <v>57</v>
      </c>
    </row>
    <row r="23" spans="1:7" x14ac:dyDescent="0.3">
      <c r="B23" s="10" t="s">
        <v>60</v>
      </c>
      <c r="C23" s="10" t="s">
        <v>61</v>
      </c>
      <c r="D23" s="12">
        <v>0</v>
      </c>
      <c r="E23" s="12">
        <v>0</v>
      </c>
      <c r="F23" s="10" t="s">
        <v>57</v>
      </c>
    </row>
    <row r="24" spans="1:7" ht="15" thickBot="1" x14ac:dyDescent="0.35">
      <c r="B24" s="8" t="s">
        <v>62</v>
      </c>
      <c r="C24" s="8" t="s">
        <v>63</v>
      </c>
      <c r="D24" s="11">
        <v>0</v>
      </c>
      <c r="E24" s="11">
        <v>0</v>
      </c>
      <c r="F24" s="8" t="s">
        <v>57</v>
      </c>
    </row>
    <row r="27" spans="1:7" ht="15" thickBot="1" x14ac:dyDescent="0.35">
      <c r="A27" t="s">
        <v>49</v>
      </c>
    </row>
    <row r="28" spans="1:7" ht="15" thickBot="1" x14ac:dyDescent="0.35">
      <c r="B28" s="9" t="s">
        <v>43</v>
      </c>
      <c r="C28" s="9" t="s">
        <v>44</v>
      </c>
      <c r="D28" s="9" t="s">
        <v>50</v>
      </c>
      <c r="E28" s="9" t="s">
        <v>25</v>
      </c>
      <c r="F28" s="9" t="s">
        <v>51</v>
      </c>
      <c r="G28" s="9" t="s">
        <v>52</v>
      </c>
    </row>
    <row r="29" spans="1:7" x14ac:dyDescent="0.3">
      <c r="B29" s="10" t="s">
        <v>64</v>
      </c>
      <c r="C29" s="10" t="s">
        <v>65</v>
      </c>
      <c r="D29" s="12">
        <v>1.00000097640384</v>
      </c>
      <c r="E29" s="10" t="s">
        <v>66</v>
      </c>
      <c r="F29" s="10" t="s">
        <v>67</v>
      </c>
      <c r="G29" s="10">
        <v>0</v>
      </c>
    </row>
    <row r="30" spans="1:7" x14ac:dyDescent="0.3">
      <c r="B30" s="10" t="s">
        <v>55</v>
      </c>
      <c r="C30" s="10" t="s">
        <v>56</v>
      </c>
      <c r="D30" s="12">
        <v>0.78233490666227579</v>
      </c>
      <c r="E30" s="10" t="s">
        <v>68</v>
      </c>
      <c r="F30" s="10" t="s">
        <v>69</v>
      </c>
      <c r="G30" s="10">
        <v>0.21766509333772421</v>
      </c>
    </row>
    <row r="31" spans="1:7" x14ac:dyDescent="0.3">
      <c r="B31" s="10" t="s">
        <v>58</v>
      </c>
      <c r="C31" s="10" t="s">
        <v>59</v>
      </c>
      <c r="D31" s="12">
        <v>0.21766606974156416</v>
      </c>
      <c r="E31" s="10" t="s">
        <v>70</v>
      </c>
      <c r="F31" s="10" t="s">
        <v>69</v>
      </c>
      <c r="G31" s="10">
        <v>0.78233393025843578</v>
      </c>
    </row>
    <row r="32" spans="1:7" x14ac:dyDescent="0.3">
      <c r="B32" s="10" t="s">
        <v>60</v>
      </c>
      <c r="C32" s="10" t="s">
        <v>61</v>
      </c>
      <c r="D32" s="12">
        <v>0</v>
      </c>
      <c r="E32" s="10" t="s">
        <v>71</v>
      </c>
      <c r="F32" s="10" t="s">
        <v>69</v>
      </c>
      <c r="G32" s="10">
        <v>1</v>
      </c>
    </row>
    <row r="33" spans="2:7" x14ac:dyDescent="0.3">
      <c r="B33" s="10" t="s">
        <v>62</v>
      </c>
      <c r="C33" s="10" t="s">
        <v>63</v>
      </c>
      <c r="D33" s="12">
        <v>0</v>
      </c>
      <c r="E33" s="10" t="s">
        <v>72</v>
      </c>
      <c r="F33" s="10" t="s">
        <v>69</v>
      </c>
      <c r="G33" s="10">
        <v>1</v>
      </c>
    </row>
    <row r="34" spans="2:7" x14ac:dyDescent="0.3">
      <c r="B34" s="10" t="s">
        <v>55</v>
      </c>
      <c r="C34" s="10" t="s">
        <v>56</v>
      </c>
      <c r="D34" s="12">
        <v>0.78233490666227579</v>
      </c>
      <c r="E34" s="10" t="s">
        <v>73</v>
      </c>
      <c r="F34" s="10" t="s">
        <v>69</v>
      </c>
      <c r="G34" s="12">
        <v>0.78233490666227579</v>
      </c>
    </row>
    <row r="35" spans="2:7" x14ac:dyDescent="0.3">
      <c r="B35" s="10" t="s">
        <v>58</v>
      </c>
      <c r="C35" s="10" t="s">
        <v>59</v>
      </c>
      <c r="D35" s="12">
        <v>0.21766606974156416</v>
      </c>
      <c r="E35" s="10" t="s">
        <v>74</v>
      </c>
      <c r="F35" s="10" t="s">
        <v>69</v>
      </c>
      <c r="G35" s="12">
        <v>0.21766606974156416</v>
      </c>
    </row>
    <row r="36" spans="2:7" x14ac:dyDescent="0.3">
      <c r="B36" s="10" t="s">
        <v>60</v>
      </c>
      <c r="C36" s="10" t="s">
        <v>61</v>
      </c>
      <c r="D36" s="12">
        <v>0</v>
      </c>
      <c r="E36" s="10" t="s">
        <v>75</v>
      </c>
      <c r="F36" s="10" t="s">
        <v>67</v>
      </c>
      <c r="G36" s="12">
        <v>0</v>
      </c>
    </row>
    <row r="37" spans="2:7" ht="15" thickBot="1" x14ac:dyDescent="0.35">
      <c r="B37" s="8" t="s">
        <v>62</v>
      </c>
      <c r="C37" s="8" t="s">
        <v>63</v>
      </c>
      <c r="D37" s="11">
        <v>0</v>
      </c>
      <c r="E37" s="8" t="s">
        <v>76</v>
      </c>
      <c r="F37" s="8" t="s">
        <v>67</v>
      </c>
      <c r="G37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CB0B-49DF-4688-9409-817B8DBAE089}">
  <dimension ref="A1:E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7" bestFit="1" customWidth="1"/>
    <col min="4" max="4" width="12" bestFit="1" customWidth="1"/>
    <col min="5" max="5" width="12.6640625" bestFit="1" customWidth="1"/>
  </cols>
  <sheetData>
    <row r="1" spans="1:5" x14ac:dyDescent="0.3">
      <c r="A1" s="7" t="s">
        <v>77</v>
      </c>
    </row>
    <row r="2" spans="1:5" x14ac:dyDescent="0.3">
      <c r="A2" s="7" t="s">
        <v>31</v>
      </c>
    </row>
    <row r="3" spans="1:5" x14ac:dyDescent="0.3">
      <c r="A3" s="7" t="s">
        <v>32</v>
      </c>
    </row>
    <row r="6" spans="1:5" ht="15" thickBot="1" x14ac:dyDescent="0.35">
      <c r="A6" t="s">
        <v>47</v>
      </c>
    </row>
    <row r="7" spans="1:5" x14ac:dyDescent="0.3">
      <c r="B7" s="13"/>
      <c r="C7" s="13"/>
      <c r="D7" s="13" t="s">
        <v>78</v>
      </c>
      <c r="E7" s="13" t="s">
        <v>80</v>
      </c>
    </row>
    <row r="8" spans="1:5" ht="15" thickBot="1" x14ac:dyDescent="0.35">
      <c r="B8" s="14" t="s">
        <v>43</v>
      </c>
      <c r="C8" s="14" t="s">
        <v>44</v>
      </c>
      <c r="D8" s="14" t="s">
        <v>79</v>
      </c>
      <c r="E8" s="14" t="s">
        <v>81</v>
      </c>
    </row>
    <row r="9" spans="1:5" x14ac:dyDescent="0.3">
      <c r="B9" s="10" t="s">
        <v>55</v>
      </c>
      <c r="C9" s="10" t="s">
        <v>56</v>
      </c>
      <c r="D9" s="10">
        <v>0.78233490666227579</v>
      </c>
      <c r="E9" s="10">
        <v>0</v>
      </c>
    </row>
    <row r="10" spans="1:5" x14ac:dyDescent="0.3">
      <c r="B10" s="10" t="s">
        <v>58</v>
      </c>
      <c r="C10" s="10" t="s">
        <v>59</v>
      </c>
      <c r="D10" s="10">
        <v>0.21766606974156416</v>
      </c>
      <c r="E10" s="10">
        <v>0</v>
      </c>
    </row>
    <row r="11" spans="1:5" x14ac:dyDescent="0.3">
      <c r="B11" s="10" t="s">
        <v>60</v>
      </c>
      <c r="C11" s="10" t="s">
        <v>61</v>
      </c>
      <c r="D11" s="10">
        <v>0</v>
      </c>
      <c r="E11" s="10">
        <v>1.9878625997472144E-2</v>
      </c>
    </row>
    <row r="12" spans="1:5" ht="15" thickBot="1" x14ac:dyDescent="0.35">
      <c r="B12" s="8" t="s">
        <v>62</v>
      </c>
      <c r="C12" s="8" t="s">
        <v>63</v>
      </c>
      <c r="D12" s="8">
        <v>0</v>
      </c>
      <c r="E12" s="8">
        <v>1.7712690701053149E-2</v>
      </c>
    </row>
    <row r="14" spans="1:5" ht="15" thickBot="1" x14ac:dyDescent="0.35">
      <c r="A14" t="s">
        <v>49</v>
      </c>
    </row>
    <row r="15" spans="1:5" x14ac:dyDescent="0.3">
      <c r="B15" s="13"/>
      <c r="C15" s="13"/>
      <c r="D15" s="13" t="s">
        <v>78</v>
      </c>
      <c r="E15" s="13" t="s">
        <v>82</v>
      </c>
    </row>
    <row r="16" spans="1:5" ht="15" thickBot="1" x14ac:dyDescent="0.35">
      <c r="B16" s="14" t="s">
        <v>43</v>
      </c>
      <c r="C16" s="14" t="s">
        <v>44</v>
      </c>
      <c r="D16" s="14" t="s">
        <v>79</v>
      </c>
      <c r="E16" s="14" t="s">
        <v>83</v>
      </c>
    </row>
    <row r="17" spans="2:5" ht="15" thickBot="1" x14ac:dyDescent="0.35">
      <c r="B17" s="8" t="s">
        <v>64</v>
      </c>
      <c r="C17" s="8" t="s">
        <v>65</v>
      </c>
      <c r="D17" s="8">
        <v>1.00000097640384</v>
      </c>
      <c r="E17" s="8">
        <v>-3.2942097161639927E-2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91A2-8400-4DE0-A3D5-F67B96422778}">
  <dimension ref="A1:J16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14.109375" bestFit="1" customWidth="1"/>
    <col min="4" max="4" width="12.6640625" bestFit="1" customWidth="1"/>
    <col min="5" max="5" width="2.33203125" customWidth="1"/>
    <col min="6" max="6" width="12" bestFit="1" customWidth="1"/>
    <col min="7" max="7" width="12.6640625" bestFit="1" customWidth="1"/>
    <col min="8" max="8" width="2.33203125" customWidth="1"/>
    <col min="9" max="9" width="12" bestFit="1" customWidth="1"/>
    <col min="10" max="10" width="12.6640625" bestFit="1" customWidth="1"/>
  </cols>
  <sheetData>
    <row r="1" spans="1:10" x14ac:dyDescent="0.3">
      <c r="A1" s="7" t="s">
        <v>84</v>
      </c>
    </row>
    <row r="2" spans="1:10" x14ac:dyDescent="0.3">
      <c r="A2" s="7" t="s">
        <v>31</v>
      </c>
    </row>
    <row r="3" spans="1:10" x14ac:dyDescent="0.3">
      <c r="A3" s="7" t="s">
        <v>32</v>
      </c>
    </row>
    <row r="5" spans="1:10" ht="15" thickBot="1" x14ac:dyDescent="0.35"/>
    <row r="6" spans="1:10" x14ac:dyDescent="0.3">
      <c r="B6" s="13"/>
      <c r="C6" s="13" t="s">
        <v>85</v>
      </c>
      <c r="D6" s="13"/>
    </row>
    <row r="7" spans="1:10" ht="15" thickBot="1" x14ac:dyDescent="0.35">
      <c r="B7" s="14" t="s">
        <v>43</v>
      </c>
      <c r="C7" s="14" t="s">
        <v>44</v>
      </c>
      <c r="D7" s="14" t="s">
        <v>79</v>
      </c>
    </row>
    <row r="8" spans="1:10" ht="15" thickBot="1" x14ac:dyDescent="0.35">
      <c r="B8" s="8" t="s">
        <v>53</v>
      </c>
      <c r="C8" s="8" t="s">
        <v>54</v>
      </c>
      <c r="D8" s="11">
        <v>-3.4343973794191206E-2</v>
      </c>
    </row>
    <row r="10" spans="1:10" ht="15" thickBot="1" x14ac:dyDescent="0.35"/>
    <row r="11" spans="1:10" x14ac:dyDescent="0.3">
      <c r="B11" s="13"/>
      <c r="C11" s="13" t="s">
        <v>86</v>
      </c>
      <c r="D11" s="13"/>
      <c r="F11" s="13" t="s">
        <v>87</v>
      </c>
      <c r="G11" s="13" t="s">
        <v>85</v>
      </c>
      <c r="I11" s="13" t="s">
        <v>90</v>
      </c>
      <c r="J11" s="13" t="s">
        <v>85</v>
      </c>
    </row>
    <row r="12" spans="1:10" ht="15" thickBot="1" x14ac:dyDescent="0.35">
      <c r="B12" s="14" t="s">
        <v>43</v>
      </c>
      <c r="C12" s="14" t="s">
        <v>44</v>
      </c>
      <c r="D12" s="14" t="s">
        <v>79</v>
      </c>
      <c r="F12" s="14" t="s">
        <v>88</v>
      </c>
      <c r="G12" s="14" t="s">
        <v>89</v>
      </c>
      <c r="I12" s="14" t="s">
        <v>88</v>
      </c>
      <c r="J12" s="14" t="s">
        <v>89</v>
      </c>
    </row>
    <row r="13" spans="1:10" x14ac:dyDescent="0.3">
      <c r="B13" s="10" t="s">
        <v>55</v>
      </c>
      <c r="C13" s="10" t="s">
        <v>56</v>
      </c>
      <c r="D13" s="12">
        <v>0.78233490666227579</v>
      </c>
      <c r="F13" s="12">
        <v>0.78233490666227579</v>
      </c>
      <c r="G13" s="12">
        <v>-3.4343973794191206E-2</v>
      </c>
      <c r="I13" s="12">
        <v>0.78233490666227579</v>
      </c>
      <c r="J13" s="12">
        <v>-3.4343973794191206E-2</v>
      </c>
    </row>
    <row r="14" spans="1:10" x14ac:dyDescent="0.3">
      <c r="B14" s="10" t="s">
        <v>58</v>
      </c>
      <c r="C14" s="10" t="s">
        <v>59</v>
      </c>
      <c r="D14" s="12">
        <v>0.21766606974156416</v>
      </c>
      <c r="F14" s="12">
        <v>0.21766606974156416</v>
      </c>
      <c r="G14" s="12">
        <v>-3.4343973794191206E-2</v>
      </c>
      <c r="I14" s="12">
        <v>0.21766606974156416</v>
      </c>
      <c r="J14" s="12">
        <v>-3.4343973794191206E-2</v>
      </c>
    </row>
    <row r="15" spans="1:10" x14ac:dyDescent="0.3">
      <c r="B15" s="10" t="s">
        <v>60</v>
      </c>
      <c r="C15" s="10" t="s">
        <v>61</v>
      </c>
      <c r="D15" s="12">
        <v>0</v>
      </c>
      <c r="F15" s="12">
        <v>0</v>
      </c>
      <c r="G15" s="12">
        <v>-3.4343973794191206E-2</v>
      </c>
      <c r="I15" s="12">
        <v>0</v>
      </c>
      <c r="J15" s="12">
        <v>-3.4343973794191206E-2</v>
      </c>
    </row>
    <row r="16" spans="1:10" ht="15" thickBot="1" x14ac:dyDescent="0.35">
      <c r="B16" s="8" t="s">
        <v>62</v>
      </c>
      <c r="C16" s="8" t="s">
        <v>63</v>
      </c>
      <c r="D16" s="11">
        <v>0</v>
      </c>
      <c r="F16" s="11">
        <v>0</v>
      </c>
      <c r="G16" s="11">
        <v>-3.4343973794191206E-2</v>
      </c>
      <c r="I16" s="11">
        <v>0</v>
      </c>
      <c r="J16" s="11">
        <v>-3.4343973794191206E-2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B2EC-986D-408F-B2AB-A4BEAC1F64DB}">
  <dimension ref="A1:T24"/>
  <sheetViews>
    <sheetView tabSelected="1" zoomScale="106" workbookViewId="0">
      <selection activeCell="G18" sqref="G18"/>
    </sheetView>
  </sheetViews>
  <sheetFormatPr defaultRowHeight="14.4" x14ac:dyDescent="0.3"/>
  <cols>
    <col min="1" max="1" width="12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L1" t="s">
        <v>1</v>
      </c>
      <c r="M1" t="s">
        <v>2</v>
      </c>
      <c r="N1" t="s">
        <v>3</v>
      </c>
      <c r="O1" t="s">
        <v>4</v>
      </c>
    </row>
    <row r="2" spans="1:20" x14ac:dyDescent="0.3">
      <c r="A2" t="s">
        <v>5</v>
      </c>
      <c r="B2">
        <v>6.3E-3</v>
      </c>
      <c r="C2">
        <v>6.6E-3</v>
      </c>
      <c r="D2">
        <v>1.0699999999999999E-2</v>
      </c>
      <c r="E2">
        <v>2.3400000000000001E-2</v>
      </c>
      <c r="F2">
        <v>1</v>
      </c>
      <c r="L2">
        <f>B2+1</f>
        <v>1.0063</v>
      </c>
      <c r="M2">
        <f t="shared" ref="M2:O2" si="0">C2+1</f>
        <v>1.0065999999999999</v>
      </c>
      <c r="N2">
        <f t="shared" si="0"/>
        <v>1.0106999999999999</v>
      </c>
      <c r="O2">
        <f t="shared" si="0"/>
        <v>1.0234000000000001</v>
      </c>
    </row>
    <row r="3" spans="1:20" x14ac:dyDescent="0.3">
      <c r="A3" t="s">
        <v>6</v>
      </c>
      <c r="B3">
        <v>1.5E-3</v>
      </c>
      <c r="C3">
        <v>7.62E-3</v>
      </c>
      <c r="D3">
        <v>-6.8400000000000002E-2</v>
      </c>
      <c r="E3">
        <v>-7.5300000000000006E-2</v>
      </c>
      <c r="F3">
        <v>1</v>
      </c>
      <c r="L3">
        <f t="shared" ref="L3:L11" si="1">B3+1</f>
        <v>1.0015000000000001</v>
      </c>
      <c r="M3">
        <f t="shared" ref="M3:M11" si="2">C3+1</f>
        <v>1.00762</v>
      </c>
      <c r="N3">
        <f t="shared" ref="N3:N11" si="3">D3+1</f>
        <v>0.93159999999999998</v>
      </c>
      <c r="O3">
        <f t="shared" ref="O3:O11" si="4">E3+1</f>
        <v>0.92469999999999997</v>
      </c>
    </row>
    <row r="4" spans="1:20" x14ac:dyDescent="0.3">
      <c r="A4" t="s">
        <v>7</v>
      </c>
      <c r="B4">
        <v>1.8610000000000002E-2</v>
      </c>
      <c r="C4">
        <v>-2.4799999999999999E-2</v>
      </c>
      <c r="D4">
        <v>2.8760000000000001E-2</v>
      </c>
      <c r="E4">
        <v>8.7609999999999993E-2</v>
      </c>
      <c r="F4">
        <v>1</v>
      </c>
      <c r="G4">
        <f>_xlfn.COVARIANCE.P(B2:B11,B2:B11)</f>
        <v>2.8261236890000001E-3</v>
      </c>
      <c r="H4">
        <f>_xlfn.COVARIANCE.P(B2:B11,C2:C11)</f>
        <v>3.735716188000001E-3</v>
      </c>
      <c r="I4">
        <f>_xlfn.COVARIANCE.P(B2:B11,D2:D11)</f>
        <v>1.3996987969999999E-3</v>
      </c>
      <c r="J4">
        <f>_xlfn.COVARIANCE.P(B2:B11,E2:E11)</f>
        <v>1.2884831690000002E-3</v>
      </c>
      <c r="L4">
        <f t="shared" si="1"/>
        <v>1.01861</v>
      </c>
      <c r="M4">
        <f t="shared" si="2"/>
        <v>0.97519999999999996</v>
      </c>
      <c r="N4">
        <f t="shared" si="3"/>
        <v>1.0287599999999999</v>
      </c>
      <c r="O4">
        <f t="shared" si="4"/>
        <v>1.08761</v>
      </c>
    </row>
    <row r="5" spans="1:20" x14ac:dyDescent="0.3">
      <c r="A5" t="s">
        <v>8</v>
      </c>
      <c r="B5">
        <v>3.56E-2</v>
      </c>
      <c r="C5">
        <v>-5.5100000000000003E-2</v>
      </c>
      <c r="D5">
        <v>3.2000000000000001E-2</v>
      </c>
      <c r="E5">
        <v>3.15E-2</v>
      </c>
      <c r="F5">
        <v>1</v>
      </c>
      <c r="G5">
        <v>3.735716188000001E-3</v>
      </c>
      <c r="H5">
        <f>_xlfn.COVARIANCE.P(C2:C11,C2:C11)</f>
        <v>5.4989184576000008E-2</v>
      </c>
      <c r="I5">
        <f>_xlfn.COVARIANCE.P(C2:C11,D2:D11)</f>
        <v>-1.5929112360000002E-3</v>
      </c>
      <c r="J5">
        <f>_xlfn.COVARIANCE.P(C2:C11,E2:E11)</f>
        <v>-2.2085488520000003E-3</v>
      </c>
      <c r="L5">
        <f t="shared" si="1"/>
        <v>1.0356000000000001</v>
      </c>
      <c r="M5">
        <f t="shared" si="2"/>
        <v>0.94489999999999996</v>
      </c>
      <c r="N5">
        <f t="shared" si="3"/>
        <v>1.032</v>
      </c>
      <c r="O5">
        <f t="shared" si="4"/>
        <v>1.0315000000000001</v>
      </c>
    </row>
    <row r="6" spans="1:20" x14ac:dyDescent="0.3">
      <c r="A6" t="s">
        <v>9</v>
      </c>
      <c r="B6">
        <v>0.1011</v>
      </c>
      <c r="C6">
        <v>1.12E-2</v>
      </c>
      <c r="D6">
        <v>0.1181</v>
      </c>
      <c r="E6">
        <v>0.10390000000000001</v>
      </c>
      <c r="F6">
        <v>1</v>
      </c>
      <c r="G6">
        <f>_xlfn.COVARIANCE.P(D2:D11,B2:B11)</f>
        <v>1.3996987969999999E-3</v>
      </c>
      <c r="H6">
        <f>_xlfn.COVARIANCE.P(D2:D11,C2:C11)</f>
        <v>-1.5929112360000002E-3</v>
      </c>
      <c r="I6">
        <f>_xlfn.COVARIANCE.P(D2:D11,D2:D11)</f>
        <v>2.5806503809999996E-3</v>
      </c>
      <c r="J6">
        <f>_xlfn.COVARIANCE.P(D2:D11,E2:E11)</f>
        <v>2.852060337E-3</v>
      </c>
      <c r="L6">
        <f t="shared" si="1"/>
        <v>1.1011</v>
      </c>
      <c r="M6">
        <f t="shared" si="2"/>
        <v>1.0112000000000001</v>
      </c>
      <c r="N6">
        <f t="shared" si="3"/>
        <v>1.1181000000000001</v>
      </c>
      <c r="O6">
        <f t="shared" si="4"/>
        <v>1.1039000000000001</v>
      </c>
    </row>
    <row r="7" spans="1:20" x14ac:dyDescent="0.3">
      <c r="A7" t="s">
        <v>10</v>
      </c>
      <c r="B7">
        <v>9.11E-2</v>
      </c>
      <c r="C7">
        <v>1.9E-3</v>
      </c>
      <c r="D7">
        <v>-1.123E-2</v>
      </c>
      <c r="E7">
        <v>-0.1009</v>
      </c>
      <c r="F7">
        <v>1</v>
      </c>
      <c r="G7">
        <f>_xlfn.COVARIANCE.P(E2:E11,B2:B11)</f>
        <v>1.2884831690000002E-3</v>
      </c>
      <c r="H7">
        <f>_xlfn.COVARIANCE.P(E2:E11,C2:C11)</f>
        <v>-2.2085488520000003E-3</v>
      </c>
      <c r="I7">
        <f>_xlfn.COVARIANCE.P(E2:E11,D2:D11)</f>
        <v>2.852060337E-3</v>
      </c>
      <c r="J7">
        <f>_xlfn.COVARIANCE.P(E2:E11,E2:E11)</f>
        <v>5.0686082490000008E-3</v>
      </c>
      <c r="L7">
        <f t="shared" si="1"/>
        <v>1.0911</v>
      </c>
      <c r="M7">
        <f t="shared" si="2"/>
        <v>1.0019</v>
      </c>
      <c r="N7">
        <f t="shared" si="3"/>
        <v>0.98877000000000004</v>
      </c>
      <c r="O7">
        <f t="shared" si="4"/>
        <v>0.89910000000000001</v>
      </c>
      <c r="Q7">
        <v>2.8261236890000001E-3</v>
      </c>
      <c r="R7">
        <v>3.735716188000001E-3</v>
      </c>
      <c r="S7">
        <v>1.3996987969999999E-3</v>
      </c>
      <c r="T7">
        <v>1.2884831690000002E-3</v>
      </c>
    </row>
    <row r="8" spans="1:20" x14ac:dyDescent="0.3">
      <c r="A8" t="s">
        <v>11</v>
      </c>
      <c r="B8">
        <v>9.8100000000000007E-2</v>
      </c>
      <c r="C8">
        <v>0.78910000000000002</v>
      </c>
      <c r="D8">
        <v>-1.2099999999999999E-3</v>
      </c>
      <c r="E8">
        <v>-1.21E-2</v>
      </c>
      <c r="F8">
        <v>1</v>
      </c>
      <c r="L8">
        <f t="shared" si="1"/>
        <v>1.0981000000000001</v>
      </c>
      <c r="M8">
        <f t="shared" si="2"/>
        <v>1.7890999999999999</v>
      </c>
      <c r="N8">
        <f t="shared" si="3"/>
        <v>0.99878999999999996</v>
      </c>
      <c r="O8">
        <f t="shared" si="4"/>
        <v>0.9879</v>
      </c>
      <c r="Q8">
        <v>3.735716188000001E-3</v>
      </c>
      <c r="R8">
        <v>5.4989184576000008E-2</v>
      </c>
      <c r="S8">
        <v>-1.5929112360000002E-3</v>
      </c>
      <c r="T8">
        <v>-2.2085488520000003E-3</v>
      </c>
    </row>
    <row r="9" spans="1:20" x14ac:dyDescent="0.3">
      <c r="A9" t="s">
        <v>12</v>
      </c>
      <c r="B9">
        <v>0.1009</v>
      </c>
      <c r="C9">
        <v>9.1200000000000003E-2</v>
      </c>
      <c r="D9">
        <v>1.231E-2</v>
      </c>
      <c r="E9">
        <v>9.7799999999999998E-2</v>
      </c>
      <c r="F9">
        <v>1</v>
      </c>
      <c r="L9">
        <f t="shared" si="1"/>
        <v>1.1009</v>
      </c>
      <c r="M9">
        <f t="shared" si="2"/>
        <v>1.0911999999999999</v>
      </c>
      <c r="N9">
        <f t="shared" si="3"/>
        <v>1.01231</v>
      </c>
      <c r="O9">
        <f t="shared" si="4"/>
        <v>1.0977999999999999</v>
      </c>
      <c r="Q9">
        <v>1.3996987969999999E-3</v>
      </c>
      <c r="R9">
        <v>-1.5929112360000002E-3</v>
      </c>
      <c r="S9">
        <v>2.5806503809999996E-3</v>
      </c>
      <c r="T9">
        <v>2.852060337E-3</v>
      </c>
    </row>
    <row r="10" spans="1:20" x14ac:dyDescent="0.3">
      <c r="A10" t="s">
        <v>13</v>
      </c>
      <c r="B10">
        <v>6.7000000000000004E-2</v>
      </c>
      <c r="C10">
        <v>7.8100000000000003E-2</v>
      </c>
      <c r="D10">
        <v>7.9100000000000004E-2</v>
      </c>
      <c r="E10">
        <v>7.8200000000000006E-2</v>
      </c>
      <c r="F10">
        <v>1</v>
      </c>
      <c r="L10">
        <f t="shared" si="1"/>
        <v>1.0669999999999999</v>
      </c>
      <c r="M10">
        <f t="shared" si="2"/>
        <v>1.0781000000000001</v>
      </c>
      <c r="N10">
        <f t="shared" si="3"/>
        <v>1.0790999999999999</v>
      </c>
      <c r="O10">
        <f t="shared" si="4"/>
        <v>1.0782</v>
      </c>
      <c r="Q10">
        <v>1.2884831690000002E-3</v>
      </c>
      <c r="R10">
        <v>-2.2085488520000003E-3</v>
      </c>
      <c r="S10">
        <v>2.852060337E-3</v>
      </c>
      <c r="T10">
        <v>5.0686082490000008E-3</v>
      </c>
    </row>
    <row r="11" spans="1:20" x14ac:dyDescent="0.3">
      <c r="A11" t="s">
        <v>14</v>
      </c>
      <c r="B11">
        <v>0.18190000000000001</v>
      </c>
      <c r="C11">
        <v>9.11E-2</v>
      </c>
      <c r="D11">
        <v>8.1199999999999994E-2</v>
      </c>
      <c r="E11">
        <v>0.1012</v>
      </c>
      <c r="F11">
        <v>1</v>
      </c>
      <c r="L11">
        <f t="shared" si="1"/>
        <v>1.1819</v>
      </c>
      <c r="M11">
        <f t="shared" si="2"/>
        <v>1.0911</v>
      </c>
      <c r="N11">
        <f t="shared" si="3"/>
        <v>1.0811999999999999</v>
      </c>
      <c r="O11">
        <f t="shared" si="4"/>
        <v>1.1012</v>
      </c>
    </row>
    <row r="13" spans="1:20" x14ac:dyDescent="0.3">
      <c r="A13" t="s">
        <v>15</v>
      </c>
      <c r="B13">
        <v>6.8908335389828101E-2</v>
      </c>
      <c r="C13">
        <v>8.0776084248156854E-2</v>
      </c>
      <c r="D13">
        <v>2.6875254300470885E-2</v>
      </c>
      <c r="E13">
        <v>3.098611592954259E-2</v>
      </c>
      <c r="G13">
        <f>1/2*(MMULT(B14:E14,G4:J7))</f>
        <v>1.0060189519888899E-3</v>
      </c>
      <c r="H13">
        <f>_xlfn.COVARIANCE.S(B2:B11,C2:C11)</f>
        <v>4.1507957644444458E-3</v>
      </c>
      <c r="L13">
        <f>GEOMEAN(L2:L11)-1</f>
        <v>6.8908335389828101E-2</v>
      </c>
      <c r="M13">
        <f t="shared" ref="M13:O13" si="5">GEOMEAN(M2:M11)-1</f>
        <v>8.0776084248156854E-2</v>
      </c>
      <c r="N13">
        <f t="shared" si="5"/>
        <v>2.6875254300470885E-2</v>
      </c>
      <c r="O13">
        <f t="shared" si="5"/>
        <v>3.098611592954259E-2</v>
      </c>
    </row>
    <row r="14" spans="1:20" x14ac:dyDescent="0.3">
      <c r="A14" t="s">
        <v>16</v>
      </c>
      <c r="B14">
        <v>0.38419620282387512</v>
      </c>
      <c r="C14">
        <v>2.7530075443859978E-2</v>
      </c>
      <c r="D14">
        <v>0.58827468254292459</v>
      </c>
      <c r="E14">
        <v>0</v>
      </c>
    </row>
    <row r="15" spans="1:20" x14ac:dyDescent="0.3">
      <c r="A15" t="s">
        <v>19</v>
      </c>
      <c r="B15">
        <f>_xlfn.STDEV.P(B2:B11)</f>
        <v>5.3161298789627033E-2</v>
      </c>
      <c r="C15">
        <f t="shared" ref="C15:E15" si="6">_xlfn.STDEV.P(C2:C11)</f>
        <v>0.23449772829603274</v>
      </c>
      <c r="D15">
        <f t="shared" si="6"/>
        <v>5.0800102175094099E-2</v>
      </c>
      <c r="E15">
        <f t="shared" si="6"/>
        <v>7.1194158812363253E-2</v>
      </c>
    </row>
    <row r="17" spans="1:12" x14ac:dyDescent="0.3">
      <c r="B17">
        <f>SUMPRODUCT(B14:E14,G4:J4)</f>
        <v>2.0120379039777797E-3</v>
      </c>
      <c r="C17">
        <f>SUMPRODUCT(B14:E14,G5:J5)</f>
        <v>2.0120350225539454E-3</v>
      </c>
      <c r="D17">
        <f>SUMPRODUCT(B14:E14,G6:J6)</f>
        <v>2.0120372800391459E-3</v>
      </c>
      <c r="E17">
        <f>SUMPRODUCT(B14:E14,G7:J7)</f>
        <v>2.1120237137572046E-3</v>
      </c>
      <c r="F17">
        <v>2.8E-3</v>
      </c>
      <c r="G17" t="s">
        <v>22</v>
      </c>
    </row>
    <row r="18" spans="1:12" x14ac:dyDescent="0.3">
      <c r="A18" t="s">
        <v>18</v>
      </c>
      <c r="B18">
        <f>B14*B17</f>
        <v>7.7301732264597166E-4</v>
      </c>
      <c r="C18">
        <f t="shared" ref="C18:E18" si="7">C14*C17</f>
        <v>5.5391475966598625E-5</v>
      </c>
      <c r="D18">
        <f t="shared" si="7"/>
        <v>1.183630592179558E-3</v>
      </c>
      <c r="E18">
        <f t="shared" si="7"/>
        <v>0</v>
      </c>
      <c r="F18">
        <f>I24</f>
        <v>1.006019695396064E-3</v>
      </c>
      <c r="G18">
        <v>0.5</v>
      </c>
    </row>
    <row r="19" spans="1:12" x14ac:dyDescent="0.3">
      <c r="A19" t="s">
        <v>17</v>
      </c>
      <c r="B19">
        <f>-B13*B14</f>
        <v>-2.6474320799686007E-2</v>
      </c>
      <c r="C19">
        <f>-C13*C14</f>
        <v>-2.2237716934113477E-3</v>
      </c>
      <c r="D19">
        <f>-D13*D14</f>
        <v>-1.581003169186988E-2</v>
      </c>
      <c r="E19">
        <f>-E13*E14</f>
        <v>0</v>
      </c>
      <c r="F19">
        <f>SUM(B19:E19)</f>
        <v>-4.4508124184967232E-2</v>
      </c>
      <c r="G19">
        <f>1-G18</f>
        <v>0.5</v>
      </c>
      <c r="K19">
        <f>_xlfn.COVARIANCE.S(B2:B11,B2:B11)</f>
        <v>3.1401374322222223E-3</v>
      </c>
    </row>
    <row r="20" spans="1:12" x14ac:dyDescent="0.3">
      <c r="A20" t="s">
        <v>20</v>
      </c>
      <c r="B20">
        <f>SUM(B14:E14)</f>
        <v>1.0000009608106597</v>
      </c>
    </row>
    <row r="21" spans="1:12" x14ac:dyDescent="0.3">
      <c r="A21" t="s">
        <v>21</v>
      </c>
      <c r="B21">
        <f>SUMPRODUCT(F18:F19,G18:G19)</f>
        <v>-2.1751052244785584E-2</v>
      </c>
    </row>
    <row r="23" spans="1:12" x14ac:dyDescent="0.3">
      <c r="I23">
        <f>$B$14*Q$7+$C$14*Q$8+$D$14*Q$9+$E$14*Q$10</f>
        <v>2.0120379039777797E-3</v>
      </c>
      <c r="J23">
        <f>$B$14*R$7+$C$14*R$8+$D$14*R$9+$E$14*R$10</f>
        <v>2.0120350225539454E-3</v>
      </c>
      <c r="K23">
        <f>$B$14*S$7+$C$14*S$8+$D$14*S$9+$E$14*S$10</f>
        <v>2.0120372800391459E-3</v>
      </c>
      <c r="L23">
        <f>$B$14*T$7+$C$14*T$8+$D$14*T$9+$E$14*T$10</f>
        <v>2.1120237137572046E-3</v>
      </c>
    </row>
    <row r="24" spans="1:12" x14ac:dyDescent="0.3">
      <c r="I24">
        <f>SUMPRODUCT(B14:E14,I23:L23)/2</f>
        <v>1.006019695396064E-3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AE70-C8C6-47B6-BAAF-A6EF417A5001}">
  <dimension ref="A1:D9"/>
  <sheetViews>
    <sheetView workbookViewId="0">
      <selection activeCell="C8" sqref="C8"/>
    </sheetView>
  </sheetViews>
  <sheetFormatPr defaultRowHeight="14.4" x14ac:dyDescent="0.3"/>
  <cols>
    <col min="1" max="1" width="24" customWidth="1"/>
    <col min="2" max="2" width="25.77734375" customWidth="1"/>
  </cols>
  <sheetData>
    <row r="1" spans="1:4" ht="27" thickBot="1" x14ac:dyDescent="0.35">
      <c r="A1" s="2" t="s">
        <v>23</v>
      </c>
      <c r="B1" s="2" t="s">
        <v>23</v>
      </c>
      <c r="C1" s="3"/>
      <c r="D1" s="3"/>
    </row>
    <row r="2" spans="1:4" ht="27" thickBot="1" x14ac:dyDescent="0.35">
      <c r="A2" s="4">
        <v>1</v>
      </c>
      <c r="B2" s="4">
        <v>3</v>
      </c>
      <c r="C2" s="5"/>
      <c r="D2" s="5"/>
    </row>
    <row r="3" spans="1:4" ht="27" thickBot="1" x14ac:dyDescent="0.35">
      <c r="A3" s="4">
        <v>7</v>
      </c>
      <c r="B3" s="4">
        <v>2</v>
      </c>
      <c r="C3" s="5"/>
      <c r="D3" s="5"/>
    </row>
    <row r="4" spans="1:4" ht="27" thickBot="1" x14ac:dyDescent="0.35">
      <c r="A4" s="6" t="s">
        <v>24</v>
      </c>
      <c r="B4" s="6" t="s">
        <v>24</v>
      </c>
      <c r="C4" s="5"/>
      <c r="D4" s="5"/>
    </row>
    <row r="5" spans="1:4" ht="27" thickBot="1" x14ac:dyDescent="0.35">
      <c r="A5" s="4">
        <v>2</v>
      </c>
      <c r="B5" s="4">
        <v>0</v>
      </c>
      <c r="C5" s="5"/>
      <c r="D5" s="5"/>
    </row>
    <row r="6" spans="1:4" ht="27" thickBot="1" x14ac:dyDescent="0.35">
      <c r="A6" s="4">
        <v>0</v>
      </c>
      <c r="B6" s="4">
        <v>2</v>
      </c>
      <c r="C6" s="5"/>
      <c r="D6" s="5"/>
    </row>
    <row r="7" spans="1:4" ht="53.4" thickBot="1" x14ac:dyDescent="0.35">
      <c r="A7" s="6" t="s">
        <v>25</v>
      </c>
      <c r="B7" s="6" t="s">
        <v>26</v>
      </c>
      <c r="C7" s="6" t="s">
        <v>27</v>
      </c>
      <c r="D7" s="1"/>
    </row>
    <row r="8" spans="1:4" ht="132.6" thickBot="1" x14ac:dyDescent="0.35">
      <c r="A8" s="4" t="s">
        <v>28</v>
      </c>
      <c r="B8" s="4" t="s">
        <v>29</v>
      </c>
      <c r="C8" s="4">
        <f>MMULT(A2:B3,A5:B6)</f>
        <v>2</v>
      </c>
      <c r="D8" s="4">
        <f>MMULT(A2:B3,A5:B6)</f>
        <v>2</v>
      </c>
    </row>
    <row r="9" spans="1:4" ht="27" thickBot="1" x14ac:dyDescent="0.35">
      <c r="A9" s="5"/>
      <c r="B9" s="5"/>
      <c r="C9" s="4">
        <f>MMULT(A2:B3,A5:B6)</f>
        <v>2</v>
      </c>
      <c r="D9" s="4">
        <f>MMULT(A2:B3,A5:B6)</f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</dc:creator>
  <cp:lastModifiedBy>yuvar</cp:lastModifiedBy>
  <dcterms:created xsi:type="dcterms:W3CDTF">2018-12-09T14:49:49Z</dcterms:created>
  <dcterms:modified xsi:type="dcterms:W3CDTF">2018-12-11T17:56:12Z</dcterms:modified>
</cp:coreProperties>
</file>